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ndreaEscobar\Desktop\ASAMBLEA ORDINARIA 2026\"/>
    </mc:Choice>
  </mc:AlternateContent>
  <xr:revisionPtr revIDLastSave="0" documentId="13_ncr:1_{049D751C-9954-4AD4-9786-B91E54C815B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EJECUCION 2025 con KVP" sheetId="2" r:id="rId1"/>
    <sheet name="PPTO TOTAL 2026" sheetId="21" r:id="rId2"/>
    <sheet name="PPTO MENSUAL 2026" sheetId="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5" roundtripDataChecksum="lNkpLyAedC2evGQgCcVMnX/NzCITPKfuYYnYVeptdcw="/>
    </ext>
  </extLst>
</workbook>
</file>

<file path=xl/calcChain.xml><?xml version="1.0" encoding="utf-8"?>
<calcChain xmlns="http://schemas.openxmlformats.org/spreadsheetml/2006/main">
  <c r="BB80" i="2" l="1"/>
  <c r="BB85" i="2" s="1"/>
  <c r="BB73" i="2" s="1"/>
  <c r="BD66" i="2" l="1"/>
  <c r="BD64" i="2"/>
  <c r="BB64" i="2"/>
  <c r="BA27" i="2"/>
  <c r="BA9" i="2"/>
  <c r="BA8" i="2" s="1"/>
  <c r="BB9" i="2"/>
  <c r="BB82" i="2"/>
  <c r="BE69" i="2" l="1"/>
  <c r="BE68" i="2"/>
  <c r="BE67" i="2"/>
  <c r="BE66" i="2"/>
  <c r="BE65" i="2"/>
  <c r="BE63" i="2"/>
  <c r="BE62" i="2"/>
  <c r="BE61" i="2"/>
  <c r="BB60" i="2"/>
  <c r="BE60" i="2" s="1"/>
  <c r="BE59" i="2"/>
  <c r="BE58" i="2"/>
  <c r="BE57" i="2"/>
  <c r="BB56" i="2"/>
  <c r="BE56" i="2" s="1"/>
  <c r="BE55" i="2"/>
  <c r="BE54" i="2"/>
  <c r="BE53" i="2"/>
  <c r="BE52" i="2"/>
  <c r="BB51" i="2"/>
  <c r="BE51" i="2" s="1"/>
  <c r="BE50" i="2"/>
  <c r="BE49" i="2"/>
  <c r="BE48" i="2"/>
  <c r="BE47" i="2"/>
  <c r="BE46" i="2"/>
  <c r="BB45" i="2"/>
  <c r="BE45" i="2" s="1"/>
  <c r="BE44" i="2"/>
  <c r="BE43" i="2"/>
  <c r="BE42" i="2"/>
  <c r="BE41" i="2"/>
  <c r="BF40" i="2"/>
  <c r="BD40" i="2"/>
  <c r="BB40" i="2"/>
  <c r="BE39" i="2"/>
  <c r="BD38" i="2"/>
  <c r="BE38" i="2" s="1"/>
  <c r="BE37" i="2"/>
  <c r="BE36" i="2"/>
  <c r="BF35" i="2"/>
  <c r="BB35" i="2"/>
  <c r="BE34" i="2"/>
  <c r="BE33" i="2"/>
  <c r="BE32" i="2"/>
  <c r="BE31" i="2"/>
  <c r="BE30" i="2"/>
  <c r="BE29" i="2"/>
  <c r="BF28" i="2"/>
  <c r="BB28" i="2"/>
  <c r="BE28" i="2" s="1"/>
  <c r="BC24" i="2"/>
  <c r="BB20" i="2"/>
  <c r="BE20" i="2" s="1"/>
  <c r="BB17" i="2"/>
  <c r="BB11" i="2"/>
  <c r="BE11" i="2" s="1"/>
  <c r="BC10" i="2"/>
  <c r="BD35" i="2" l="1"/>
  <c r="BE35" i="2" s="1"/>
  <c r="BF27" i="2"/>
  <c r="BF19" i="2" s="1"/>
  <c r="BF17" i="2" s="1"/>
  <c r="BF8" i="2" s="1"/>
  <c r="BF70" i="2" s="1"/>
  <c r="BF64" i="2" s="1"/>
  <c r="BE40" i="2"/>
  <c r="BB8" i="2"/>
  <c r="BC8" i="2" s="1"/>
  <c r="BE9" i="2"/>
  <c r="BH73" i="7" l="1"/>
  <c r="BB72" i="7"/>
  <c r="BO72" i="7" s="1"/>
  <c r="BB71" i="7"/>
  <c r="BO71" i="7" s="1"/>
  <c r="BB70" i="7"/>
  <c r="BO70" i="7" s="1"/>
  <c r="BB69" i="7"/>
  <c r="BO69" i="7" s="1"/>
  <c r="BB68" i="7"/>
  <c r="BO68" i="7" s="1"/>
  <c r="BB67" i="7"/>
  <c r="BN66" i="7"/>
  <c r="BM66" i="7"/>
  <c r="BL66" i="7"/>
  <c r="BK66" i="7"/>
  <c r="BJ66" i="7"/>
  <c r="BI66" i="7"/>
  <c r="BH66" i="7"/>
  <c r="BG66" i="7"/>
  <c r="BF66" i="7"/>
  <c r="BE66" i="7"/>
  <c r="BD66" i="7"/>
  <c r="BC66" i="7"/>
  <c r="BB64" i="7"/>
  <c r="BO64" i="7" s="1"/>
  <c r="BB63" i="7"/>
  <c r="BN62" i="7"/>
  <c r="BM62" i="7"/>
  <c r="BL62" i="7"/>
  <c r="BK62" i="7"/>
  <c r="BJ62" i="7"/>
  <c r="BI62" i="7"/>
  <c r="BH62" i="7"/>
  <c r="BG62" i="7"/>
  <c r="BF62" i="7"/>
  <c r="BE62" i="7"/>
  <c r="BD62" i="7"/>
  <c r="BC62" i="7"/>
  <c r="BB61" i="7"/>
  <c r="BO61" i="7" s="1"/>
  <c r="BB60" i="7"/>
  <c r="BB59" i="7"/>
  <c r="BO59" i="7" s="1"/>
  <c r="BN58" i="7"/>
  <c r="BM58" i="7"/>
  <c r="BL58" i="7"/>
  <c r="BK58" i="7"/>
  <c r="BJ58" i="7"/>
  <c r="BI58" i="7"/>
  <c r="BH58" i="7"/>
  <c r="BG58" i="7"/>
  <c r="BF58" i="7"/>
  <c r="BE58" i="7"/>
  <c r="BD58" i="7"/>
  <c r="BC58" i="7"/>
  <c r="BB57" i="7"/>
  <c r="BO57" i="7" s="1"/>
  <c r="BB56" i="7"/>
  <c r="BO56" i="7" s="1"/>
  <c r="BB55" i="7"/>
  <c r="BO55" i="7" s="1"/>
  <c r="BB54" i="7"/>
  <c r="BO54" i="7" s="1"/>
  <c r="BN53" i="7"/>
  <c r="BM53" i="7"/>
  <c r="BL53" i="7"/>
  <c r="BK53" i="7"/>
  <c r="BJ53" i="7"/>
  <c r="BI53" i="7"/>
  <c r="BH53" i="7"/>
  <c r="BG53" i="7"/>
  <c r="BF53" i="7"/>
  <c r="BE53" i="7"/>
  <c r="BD53" i="7"/>
  <c r="BC53" i="7"/>
  <c r="BB52" i="7"/>
  <c r="BO52" i="7" s="1"/>
  <c r="BB51" i="7"/>
  <c r="BO51" i="7" s="1"/>
  <c r="BB50" i="7"/>
  <c r="BO50" i="7" s="1"/>
  <c r="BB49" i="7"/>
  <c r="BO49" i="7" s="1"/>
  <c r="BB48" i="7"/>
  <c r="BO48" i="7" s="1"/>
  <c r="BN47" i="7"/>
  <c r="BM47" i="7"/>
  <c r="BL47" i="7"/>
  <c r="BK47" i="7"/>
  <c r="BK27" i="7" s="1"/>
  <c r="BJ47" i="7"/>
  <c r="BI47" i="7"/>
  <c r="BH47" i="7"/>
  <c r="BG47" i="7"/>
  <c r="BF47" i="7"/>
  <c r="BE47" i="7"/>
  <c r="BD47" i="7"/>
  <c r="BC47" i="7"/>
  <c r="BB46" i="7"/>
  <c r="BO46" i="7" s="1"/>
  <c r="BB45" i="7"/>
  <c r="BO45" i="7" s="1"/>
  <c r="BB43" i="7"/>
  <c r="BO43" i="7" s="1"/>
  <c r="BN41" i="7"/>
  <c r="BM41" i="7"/>
  <c r="BL41" i="7"/>
  <c r="BK41" i="7"/>
  <c r="BJ41" i="7"/>
  <c r="BI41" i="7"/>
  <c r="BH41" i="7"/>
  <c r="BG41" i="7"/>
  <c r="BF41" i="7"/>
  <c r="BE41" i="7"/>
  <c r="BD41" i="7"/>
  <c r="BC41" i="7"/>
  <c r="BB40" i="7"/>
  <c r="BO40" i="7" s="1"/>
  <c r="BB37" i="7"/>
  <c r="BO37" i="7" s="1"/>
  <c r="BN35" i="7"/>
  <c r="BM35" i="7"/>
  <c r="BL35" i="7"/>
  <c r="BK35" i="7"/>
  <c r="BJ35" i="7"/>
  <c r="BI35" i="7"/>
  <c r="BH35" i="7"/>
  <c r="BG35" i="7"/>
  <c r="BF35" i="7"/>
  <c r="BE35" i="7"/>
  <c r="BD35" i="7"/>
  <c r="BC35" i="7"/>
  <c r="BB34" i="7"/>
  <c r="BO34" i="7" s="1"/>
  <c r="BB32" i="7"/>
  <c r="BO32" i="7" s="1"/>
  <c r="BB31" i="7"/>
  <c r="BO31" i="7" s="1"/>
  <c r="BB29" i="7"/>
  <c r="BO29" i="7" s="1"/>
  <c r="BN28" i="7"/>
  <c r="BM28" i="7"/>
  <c r="BM27" i="7" s="1"/>
  <c r="BL28" i="7"/>
  <c r="BK28" i="7"/>
  <c r="BJ28" i="7"/>
  <c r="BI28" i="7"/>
  <c r="BH28" i="7"/>
  <c r="BG28" i="7"/>
  <c r="BG27" i="7" s="1"/>
  <c r="BF28" i="7"/>
  <c r="BE28" i="7"/>
  <c r="BD28" i="7"/>
  <c r="BC28" i="7"/>
  <c r="BC27" i="7" s="1"/>
  <c r="BJ27" i="7"/>
  <c r="BI27" i="7"/>
  <c r="BH27" i="7"/>
  <c r="BB26" i="7"/>
  <c r="BO26" i="7" s="1"/>
  <c r="BB25" i="7"/>
  <c r="BO25" i="7" s="1"/>
  <c r="BB24" i="7"/>
  <c r="BO24" i="7" s="1"/>
  <c r="BB23" i="7"/>
  <c r="BO23" i="7" s="1"/>
  <c r="BB22" i="7"/>
  <c r="BO22" i="7" s="1"/>
  <c r="BB21" i="7"/>
  <c r="BB20" i="7" s="1"/>
  <c r="BO20" i="7" s="1"/>
  <c r="BN20" i="7"/>
  <c r="BM20" i="7"/>
  <c r="BL20" i="7"/>
  <c r="BK20" i="7"/>
  <c r="BJ20" i="7"/>
  <c r="BI20" i="7"/>
  <c r="BH20" i="7"/>
  <c r="BG20" i="7"/>
  <c r="BF20" i="7"/>
  <c r="BE20" i="7"/>
  <c r="BD20" i="7"/>
  <c r="BC20" i="7"/>
  <c r="BB19" i="7"/>
  <c r="BO19" i="7" s="1"/>
  <c r="BB18" i="7"/>
  <c r="BB17" i="7" s="1"/>
  <c r="BO17" i="7" s="1"/>
  <c r="BN17" i="7"/>
  <c r="BM17" i="7"/>
  <c r="BL17" i="7"/>
  <c r="BK17" i="7"/>
  <c r="BJ17" i="7"/>
  <c r="BI17" i="7"/>
  <c r="BH17" i="7"/>
  <c r="BG17" i="7"/>
  <c r="BF17" i="7"/>
  <c r="BE17" i="7"/>
  <c r="BD17" i="7"/>
  <c r="BC17" i="7"/>
  <c r="BN12" i="7"/>
  <c r="BM12" i="7"/>
  <c r="BL12" i="7"/>
  <c r="BK12" i="7"/>
  <c r="BJ12" i="7"/>
  <c r="BI12" i="7"/>
  <c r="BH12" i="7"/>
  <c r="BG12" i="7"/>
  <c r="BF12" i="7"/>
  <c r="BE12" i="7"/>
  <c r="BD12" i="7"/>
  <c r="BC12" i="7"/>
  <c r="BN9" i="7"/>
  <c r="BN8" i="7" s="1"/>
  <c r="BM9" i="7"/>
  <c r="BM8" i="7" s="1"/>
  <c r="BM73" i="7" s="1"/>
  <c r="BL9" i="7"/>
  <c r="BL8" i="7" s="1"/>
  <c r="BK9" i="7"/>
  <c r="BK8" i="7" s="1"/>
  <c r="BJ9" i="7"/>
  <c r="BJ8" i="7" s="1"/>
  <c r="BI9" i="7"/>
  <c r="BI8" i="7" s="1"/>
  <c r="BH9" i="7"/>
  <c r="BH8" i="7" s="1"/>
  <c r="BG9" i="7"/>
  <c r="BG8" i="7" s="1"/>
  <c r="BG73" i="7" s="1"/>
  <c r="BF9" i="7"/>
  <c r="BF8" i="7" s="1"/>
  <c r="BE9" i="7"/>
  <c r="BE8" i="7" s="1"/>
  <c r="BD9" i="7"/>
  <c r="BC9" i="7"/>
  <c r="BB15" i="7"/>
  <c r="BO15" i="7" s="1"/>
  <c r="BB39" i="7"/>
  <c r="BO39" i="7" s="1"/>
  <c r="BB38" i="7"/>
  <c r="BO38" i="7" s="1"/>
  <c r="BB33" i="7"/>
  <c r="BO33" i="7" s="1"/>
  <c r="BB14" i="7"/>
  <c r="BO14" i="7" s="1"/>
  <c r="BB13" i="7"/>
  <c r="BO13" i="7" s="1"/>
  <c r="BB42" i="7" l="1"/>
  <c r="BB65" i="7"/>
  <c r="BO65" i="7" s="1"/>
  <c r="BB58" i="7"/>
  <c r="BO58" i="7" s="1"/>
  <c r="BB53" i="7"/>
  <c r="BO53" i="7" s="1"/>
  <c r="BB11" i="7"/>
  <c r="BO11" i="7" s="1"/>
  <c r="BD27" i="7"/>
  <c r="BE27" i="7"/>
  <c r="BE73" i="7" s="1"/>
  <c r="BF27" i="7"/>
  <c r="BF73" i="7" s="1"/>
  <c r="BB44" i="7"/>
  <c r="BO44" i="7" s="1"/>
  <c r="BB66" i="7"/>
  <c r="BO66" i="7" s="1"/>
  <c r="BO67" i="7"/>
  <c r="BC8" i="7"/>
  <c r="BC73" i="7" s="1"/>
  <c r="BD8" i="7"/>
  <c r="BD73" i="7" s="1"/>
  <c r="BO21" i="7"/>
  <c r="BL27" i="7"/>
  <c r="BL73" i="7" s="1"/>
  <c r="BO42" i="7"/>
  <c r="BO60" i="7"/>
  <c r="BN27" i="7"/>
  <c r="BN73" i="7" s="1"/>
  <c r="BO18" i="7"/>
  <c r="BB10" i="7"/>
  <c r="BI73" i="7"/>
  <c r="BO63" i="7"/>
  <c r="BB30" i="7"/>
  <c r="BO30" i="7" s="1"/>
  <c r="BJ73" i="7"/>
  <c r="BK73" i="7"/>
  <c r="BB47" i="7"/>
  <c r="BO47" i="7" s="1"/>
  <c r="BB36" i="7"/>
  <c r="BB62" i="7" l="1"/>
  <c r="BO62" i="7" s="1"/>
  <c r="BB41" i="7"/>
  <c r="BO41" i="7" s="1"/>
  <c r="BB16" i="7"/>
  <c r="BB35" i="7"/>
  <c r="BO35" i="7" s="1"/>
  <c r="BO36" i="7"/>
  <c r="BO10" i="7"/>
  <c r="BB9" i="7"/>
  <c r="BB28" i="7"/>
  <c r="BO28" i="7" l="1"/>
  <c r="BB27" i="7"/>
  <c r="BO27" i="7" s="1"/>
  <c r="BO9" i="7"/>
  <c r="BO16" i="7"/>
  <c r="BB12" i="7"/>
  <c r="BO12" i="7" s="1"/>
  <c r="BB8" i="7" l="1"/>
  <c r="BO8" i="7" l="1"/>
  <c r="BB73" i="7"/>
  <c r="BO73" i="7" s="1"/>
  <c r="BB27" i="2"/>
  <c r="BB70" i="2" s="1"/>
  <c r="BB74" i="2" s="1"/>
  <c r="BD19" i="2"/>
  <c r="BD17" i="2"/>
  <c r="BE17" i="2" s="1"/>
  <c r="BD8" i="2"/>
  <c r="BE8" i="2" s="1"/>
  <c r="BG8" i="2" l="1"/>
  <c r="BE64" i="2"/>
  <c r="BD27" i="2"/>
  <c r="BD70" i="2" s="1"/>
  <c r="BE27" i="2" l="1"/>
  <c r="BG27" i="2" l="1"/>
  <c r="BE7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53" authorId="0" shapeId="0" xr:uid="{4FACDFB9-F0FF-47B5-B63D-226A693086ED}">
      <text>
        <r>
          <rPr>
            <sz val="10"/>
            <color rgb="FF000000"/>
            <rFont val="Arial"/>
            <family val="2"/>
            <scheme val="minor"/>
          </rPr>
          <t>======
ID#AAABviUzTsE
NAYELI VÉLEZ H    (2026-02-25 14:55:46)
PAGO DE ACTA ASAMBLEA</t>
        </r>
      </text>
    </comment>
    <comment ref="BD66" authorId="0" shapeId="0" xr:uid="{B04A63DD-6F03-49E0-8C05-F10F67C19B6A}">
      <text>
        <r>
          <rPr>
            <sz val="10"/>
            <color rgb="FF000000"/>
            <rFont val="Arial"/>
            <family val="2"/>
            <scheme val="minor"/>
          </rPr>
          <t xml:space="preserve">
TRANSPORTE AEREO, HOSPEDAJE, VIATICOS 
CAFÉ EN PERU, SEMILLAS EN ARGENTINA,
ASAMBLEA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KxtInmh1d5YiXEj517obq3MyIY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Martha Lucia Lince</author>
    <author/>
  </authors>
  <commentList>
    <comment ref="BB34" authorId="0" shapeId="0" xr:uid="{539269A7-9E62-4797-ADCB-8C2321A4271B}">
      <text>
        <r>
          <rPr>
            <sz val="9"/>
            <color indexed="81"/>
            <rFont val="Tahoma"/>
            <family val="2"/>
          </rPr>
          <t xml:space="preserve">ASISTENTE ADMINISTRATIVO Y CONTABLE
</t>
        </r>
      </text>
    </comment>
    <comment ref="BD34" authorId="1" shapeId="0" xr:uid="{43B0389D-2878-4D0C-B589-978AFF6814E8}">
      <text>
        <r>
          <rPr>
            <sz val="10"/>
            <color rgb="FF000000"/>
            <rFont val="Arial"/>
            <family val="2"/>
            <scheme val="minor"/>
          </rPr>
          <t>DIRECTORA EJECUTIVA
INCREMENTO 5.1%</t>
        </r>
      </text>
    </comment>
    <comment ref="BB36" authorId="0" shapeId="0" xr:uid="{948B463B-C130-4BCD-BB6F-BE4C890E27E9}">
      <text>
        <r>
          <rPr>
            <sz val="9"/>
            <color indexed="81"/>
            <rFont val="Tahoma"/>
            <family val="2"/>
          </rPr>
          <t xml:space="preserve">INCREMENTO 10% DESDE FEBRERO 
REDUCCION 25% NOVIEMBRE Y DICIEMBRE
</t>
        </r>
      </text>
    </comment>
    <comment ref="BB37" authorId="0" shapeId="0" xr:uid="{60A31B99-0CE5-4EF1-9D6C-384A30AC7502}">
      <text>
        <r>
          <rPr>
            <sz val="9"/>
            <color indexed="81"/>
            <rFont val="Tahoma"/>
            <family val="2"/>
          </rPr>
          <t xml:space="preserve">
ENERO, FEBRERO Y PARTE DE MARZO</t>
        </r>
      </text>
    </comment>
    <comment ref="BB38" authorId="1" shapeId="0" xr:uid="{EB57A148-B07E-4239-BEED-0E91A56B60C8}">
      <text>
        <r>
          <rPr>
            <sz val="10"/>
            <color rgb="FF000000"/>
            <rFont val="Arial"/>
            <family val="2"/>
            <scheme val="minor"/>
          </rPr>
          <t>HONORARIOS MONICA
NOVIEMBRE Y DICIEMBRE DISMINUCION TIEMPO</t>
        </r>
      </text>
    </comment>
    <comment ref="BF38" authorId="0" shapeId="0" xr:uid="{6F0AB480-4CA5-4D36-B5E0-ED477D6AE563}">
      <text>
        <r>
          <rPr>
            <b/>
            <sz val="9"/>
            <color indexed="81"/>
            <rFont val="Tahoma"/>
            <family val="2"/>
          </rPr>
          <t>Martha Lucia Lince:</t>
        </r>
        <r>
          <rPr>
            <sz val="9"/>
            <color indexed="81"/>
            <rFont val="Tahoma"/>
            <family val="2"/>
          </rPr>
          <t xml:space="preserve">
honorarios Monica</t>
        </r>
      </text>
    </comment>
    <comment ref="BB39" authorId="1" shapeId="0" xr:uid="{A7889CE7-A5FA-4388-B4F3-5C2F880E6245}">
      <text>
        <r>
          <rPr>
            <sz val="10"/>
            <color rgb="FF000000"/>
            <rFont val="Arial"/>
            <family val="2"/>
            <scheme val="minor"/>
          </rPr>
          <t>HONORARIOS JUAN CAMILO
NOVIEMBRE Y DICIEMBRE DISMINUCION TIEMPO</t>
        </r>
      </text>
    </comment>
    <comment ref="BD39" authorId="1" shapeId="0" xr:uid="{5F303E51-BF38-4A6C-BC72-0FA8FBC66FB3}">
      <text>
        <r>
          <rPr>
            <sz val="10"/>
            <color rgb="FF000000"/>
            <rFont val="Arial"/>
            <family val="2"/>
            <scheme val="minor"/>
          </rPr>
          <t xml:space="preserve">
JUAN CAMILO MONCADA</t>
        </r>
      </text>
    </comment>
    <comment ref="BB40" authorId="1" shapeId="0" xr:uid="{7048B85A-EF20-41A2-BCF6-5DC1EEE6C963}">
      <text>
        <r>
          <rPr>
            <sz val="10"/>
            <color rgb="FF000000"/>
            <rFont val="Arial"/>
            <family val="2"/>
            <scheme val="minor"/>
          </rPr>
          <t>DOS MESES NOVIEMBRE Y DICIEMBRE
MEDIO TIEMPO
CONTRATO DE SERVICIOS</t>
        </r>
      </text>
    </comment>
    <comment ref="C55" authorId="1" shapeId="0" xr:uid="{ABD391FF-3558-4BF5-AAC6-466B028ADE96}">
      <text>
        <r>
          <rPr>
            <sz val="10"/>
            <color rgb="FF000000"/>
            <rFont val="Arial"/>
            <family val="2"/>
            <scheme val="minor"/>
          </rPr>
          <t>======
ID#AAABviUzTsE
NAYELI VÉLEZ H    (2026-02-25 14:55:46)
PAGO DE ACTA ASAMBLEA</t>
        </r>
      </text>
    </comment>
    <comment ref="BB63" authorId="1" shapeId="0" xr:uid="{DDBDA32D-D38E-4842-85F7-9DDD99D1BE65}">
      <text>
        <r>
          <rPr>
            <sz val="10"/>
            <color rgb="FF000000"/>
            <rFont val="Arial"/>
            <family val="2"/>
            <scheme val="minor"/>
          </rPr>
          <t xml:space="preserve">
PAGO A BRIAN, INCLUYE INSUMOS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3" authorId="0" shapeId="0" xr:uid="{00000000-0006-0000-0600-000001000000}">
      <text>
        <r>
          <rPr>
            <sz val="10"/>
            <color rgb="FF000000"/>
            <rFont val="Arial"/>
            <family val="2"/>
            <scheme val="minor"/>
          </rPr>
          <t>======
ID#AAABvidUsxg
tc={693C8285-75E4-4EFD-AD23-4A6441E38F17}    (2026-02-25 14:55:46)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INGRESOS DE LA FACTURA POR LICENCIA DE MARCA.</t>
        </r>
      </text>
    </comment>
    <comment ref="C26" authorId="0" shapeId="0" xr:uid="{00000000-0006-0000-0600-000002000000}">
      <text>
        <r>
          <rPr>
            <sz val="10"/>
            <color rgb="FF000000"/>
            <rFont val="Arial"/>
            <family val="2"/>
            <scheme val="minor"/>
          </rPr>
          <t>======
ID#AAABvidUswo
tc={D29B66D3-3F9F-41B0-BBB8-73359735FBA9}    (2026-02-25 14:55:46)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Intereses y varios</t>
        </r>
      </text>
    </comment>
    <comment ref="C55" authorId="0" shapeId="0" xr:uid="{00000000-0006-0000-0600-000003000000}">
      <text>
        <r>
          <rPr>
            <sz val="10"/>
            <color rgb="FF000000"/>
            <rFont val="Arial"/>
            <family val="2"/>
            <scheme val="minor"/>
          </rPr>
          <t>======
ID#AAABvidUswU
NAYELI VÉLEZ H    (2026-02-25 14:55:46)
PAGO DE ACTA ASAMBLEA</t>
        </r>
      </text>
    </comment>
    <comment ref="C71" authorId="0" shapeId="0" xr:uid="{00000000-0006-0000-0600-000004000000}">
      <text>
        <r>
          <rPr>
            <sz val="10"/>
            <color rgb="FF000000"/>
            <rFont val="Arial"/>
            <family val="2"/>
            <scheme val="minor"/>
          </rPr>
          <t>======
ID#AAABviUzTsY
NAYELI VÉLEZ H    (2026-02-25 14:55:46)
SOLO LOS ORGANIZACIONALES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zspMLUErh0+DXN6Q+ZaiBu1nJWg=="/>
    </ext>
  </extLst>
</comments>
</file>

<file path=xl/sharedStrings.xml><?xml version="1.0" encoding="utf-8"?>
<sst xmlns="http://schemas.openxmlformats.org/spreadsheetml/2006/main" count="872" uniqueCount="245">
  <si>
    <t>N°</t>
  </si>
  <si>
    <t>Actividad</t>
  </si>
  <si>
    <t>Descripción</t>
  </si>
  <si>
    <t>Presupuesto anual</t>
  </si>
  <si>
    <t>INGRESOS PRESUPUESTADOS</t>
  </si>
  <si>
    <t>CUOTAS DE AFILIACIÓN Y MANTENIMIENTO</t>
  </si>
  <si>
    <t xml:space="preserve">CUOTAS DE AFILIACION </t>
  </si>
  <si>
    <t>CUOTA DE AFILIACION</t>
  </si>
  <si>
    <t>CUOTAS DE MANTENIMIENTO</t>
  </si>
  <si>
    <t xml:space="preserve"> ACTIVIDADES ESPECÍFICAS DE FORMACIÓN Y DESARROLLO DE EVENTOS </t>
  </si>
  <si>
    <t>2.1</t>
  </si>
  <si>
    <t>MÓDULOS III Y IV DE LA FORMACIÓN BÁSICA</t>
  </si>
  <si>
    <t>TALLERES</t>
  </si>
  <si>
    <t>2.2</t>
  </si>
  <si>
    <t>CHARLAS VIRTUALES</t>
  </si>
  <si>
    <t>2.3</t>
  </si>
  <si>
    <t>2.4</t>
  </si>
  <si>
    <t>ENCUENTRO CON LA COMUNIDAD ANTROPOSÓFICA</t>
  </si>
  <si>
    <t xml:space="preserve">DONACIONES </t>
  </si>
  <si>
    <t>3.1</t>
  </si>
  <si>
    <t>VENTA DE CARTILLAS Y ALMANAQUES</t>
  </si>
  <si>
    <t>DONACIONES COLECTIVAS</t>
  </si>
  <si>
    <t>3.2</t>
  </si>
  <si>
    <t>OTROS SERVICIOS</t>
  </si>
  <si>
    <t>4.1</t>
  </si>
  <si>
    <t>CERTIFICACIÓN: Gestiones SPG y contratos de uso de marca</t>
  </si>
  <si>
    <t>OTROS INGRESOS DE EXPLOTACION (USO DE MARCA)</t>
  </si>
  <si>
    <t>4.2</t>
  </si>
  <si>
    <t>RECORRIDOS EN FINCA Y ALQUILER SEDE</t>
  </si>
  <si>
    <t>ARRENDAMIENTOS</t>
  </si>
  <si>
    <t>4.3</t>
  </si>
  <si>
    <t>INGRESOS POR LICENCIA DE MARCA</t>
  </si>
  <si>
    <t>4.4</t>
  </si>
  <si>
    <t>VENTA DE ACTIVOS:  maquinaria y herramientas sede</t>
  </si>
  <si>
    <t>SEMOVIENTES</t>
  </si>
  <si>
    <t>4.5</t>
  </si>
  <si>
    <t>VENTA DE PREPARADOS</t>
  </si>
  <si>
    <t>PREPARADOS BIODINAMICOS</t>
  </si>
  <si>
    <t>GASTOS DE PERSONAL</t>
  </si>
  <si>
    <t xml:space="preserve">PAGO 100% PRESTACIONES SOCIALES Y SEGURIDAD SOCIAL DIRECTOR EJECUTIVO </t>
  </si>
  <si>
    <t>CESANTIAS</t>
  </si>
  <si>
    <t>INTERESES SOBRE CESANTIAS</t>
  </si>
  <si>
    <t>PRIMA DE SERVICIOS</t>
  </si>
  <si>
    <t>VACACIONES</t>
  </si>
  <si>
    <t>SEGURIDAD SOCIAL</t>
  </si>
  <si>
    <t>HONORARIOS</t>
  </si>
  <si>
    <t>ASESORÍA CONTABLE Y JURÍDICA</t>
  </si>
  <si>
    <t>ASESORIA FINANCIERA</t>
  </si>
  <si>
    <t>COORDINADOR ADMINISTRATIVO</t>
  </si>
  <si>
    <t>OTROS HONORARIOS</t>
  </si>
  <si>
    <t xml:space="preserve">ACTIVIDADES ESPECÍFICAS DE FORMACIÓN Y DESARROLLO DE EVENTOS </t>
  </si>
  <si>
    <t>ASESORIA TECNICA</t>
  </si>
  <si>
    <t>SERVICIOS DIGITALES</t>
  </si>
  <si>
    <t>SOFTWARE CONTABLE + DOCS FACT E / NÓMINA / DOC SOPORTE</t>
  </si>
  <si>
    <t>PROCESAMIENTO ELECTRONICO DE DATOS</t>
  </si>
  <si>
    <t>DOMINIOS DE CORREOS</t>
  </si>
  <si>
    <t>ZOOM</t>
  </si>
  <si>
    <t>DOMINIO PÁGINA WEB</t>
  </si>
  <si>
    <t>SERVIDOR PÁGINA WEB</t>
  </si>
  <si>
    <t>GASTOS LEGALES</t>
  </si>
  <si>
    <t>RENOVACIÓN DE REGISTRO MERCANTIL</t>
  </si>
  <si>
    <t>REGISTRO MERCANTIL</t>
  </si>
  <si>
    <t>5.2</t>
  </si>
  <si>
    <t>CAMBIOS DE CAMARA DE COMERCIO COMO REGISTRO O CAMBIO DE ESTATUTOS</t>
  </si>
  <si>
    <t>OTROS GASTOS LEGALES</t>
  </si>
  <si>
    <t>5.3</t>
  </si>
  <si>
    <t xml:space="preserve">IMPREVISTOS LEGALES </t>
  </si>
  <si>
    <t>5.4</t>
  </si>
  <si>
    <t xml:space="preserve">MEMBRESIA BFDI </t>
  </si>
  <si>
    <t>AFILIACIONES Y SOSTENIMIENTO</t>
  </si>
  <si>
    <t>IMPUESTOS</t>
  </si>
  <si>
    <t>6.1</t>
  </si>
  <si>
    <t>IMPUESTO CON EFECTO EN RESULTADOS</t>
  </si>
  <si>
    <t>IMPUESTO DE INDUSTRIA Y COMERCIO</t>
  </si>
  <si>
    <t>6.2</t>
  </si>
  <si>
    <t>IMPUESTO CON EFECTO EN FLUJO DE CAJA</t>
  </si>
  <si>
    <t>RETENCIÓN EN LA FUENTE -RENTA</t>
  </si>
  <si>
    <t>6.3</t>
  </si>
  <si>
    <t>RETENCIÓN EN LA FUENTE - ICA</t>
  </si>
  <si>
    <t>7.2</t>
  </si>
  <si>
    <t>ALIMENTO PERROS</t>
  </si>
  <si>
    <t>INSUMOS AGRICOLAS</t>
  </si>
  <si>
    <t>7.5</t>
  </si>
  <si>
    <t>SERVICIO DE MANTENIMIENTO (incluye el pago de servicio de luz y agua)</t>
  </si>
  <si>
    <t>MANTENIMIENTO Y REPARACIONES</t>
  </si>
  <si>
    <t>7.4</t>
  </si>
  <si>
    <t>7.3</t>
  </si>
  <si>
    <t>INSUMOS ELABORACIÓN DE PREPARADOS</t>
  </si>
  <si>
    <t>OTROS GASTOS</t>
  </si>
  <si>
    <t>8.1</t>
  </si>
  <si>
    <t>GASTOS DE OFICINA Y DE ENVÍOS</t>
  </si>
  <si>
    <t>8.2</t>
  </si>
  <si>
    <t>TRANSPORTE, FLETES Y ACARREOS</t>
  </si>
  <si>
    <t>8.3</t>
  </si>
  <si>
    <t>ELEMENTOS DE ASEO Y CAFETERIA</t>
  </si>
  <si>
    <t>8.4</t>
  </si>
  <si>
    <t>8.5</t>
  </si>
  <si>
    <t>GASTOS BANCARIOS</t>
  </si>
  <si>
    <t>GASTOS FINANCIEROS</t>
  </si>
  <si>
    <t>EXCEDENTE O DÉFICIT</t>
  </si>
  <si>
    <t>ENERO DE 2025</t>
  </si>
  <si>
    <t>FEBRERO DE 2025</t>
  </si>
  <si>
    <t>MARZO DE 2025</t>
  </si>
  <si>
    <t>ABRIL DE 2025</t>
  </si>
  <si>
    <t>MAYO DE 2025</t>
  </si>
  <si>
    <t>JUNIO DE 2025</t>
  </si>
  <si>
    <t>JULIO DE 2025</t>
  </si>
  <si>
    <t>AGOSTO DE 2025</t>
  </si>
  <si>
    <t>SEPTIEMBRE DE 2025</t>
  </si>
  <si>
    <t>OCTUBRE DE 2025</t>
  </si>
  <si>
    <t>NOVIEMBRE DE 2025</t>
  </si>
  <si>
    <t>DICIEMBRE DE 2025</t>
  </si>
  <si>
    <t>ACUMULADOS AL CORTE</t>
  </si>
  <si>
    <t xml:space="preserve">Presupuesto </t>
  </si>
  <si>
    <t>Ejecución</t>
  </si>
  <si>
    <t>Variación $</t>
  </si>
  <si>
    <t>% Ejecución</t>
  </si>
  <si>
    <t>EJECUCIÓN ANUAL</t>
  </si>
  <si>
    <t>% Ejecución al corte</t>
  </si>
  <si>
    <t xml:space="preserve">TOTAL 2025 </t>
  </si>
  <si>
    <t>4105 95 010</t>
  </si>
  <si>
    <t>4105 95 015</t>
  </si>
  <si>
    <t>4105 95 021</t>
  </si>
  <si>
    <t>4105 95 023</t>
  </si>
  <si>
    <t>TALLERES: CRISTALIZACIÓN SENSIBLE, PLANTAS MEDICINALES, CAFÉ BIODINÁMICO, TALLER CSA, CURSO DE FORMADORES, CURSO DE HERBOLARIA, CURSO ANIMAL- CURSO DE CROMATOGRAFIA</t>
  </si>
  <si>
    <t>4105 95 024</t>
  </si>
  <si>
    <t>4105 95 025</t>
  </si>
  <si>
    <t xml:space="preserve">TALLER ASAMBLEA </t>
  </si>
  <si>
    <t>4105 95 050</t>
  </si>
  <si>
    <t>4105 95 045</t>
  </si>
  <si>
    <t>DONACIONES OTROS- ( PARTICIPACION EN INVESTIGACION SOCIAL)</t>
  </si>
  <si>
    <t>4105 95 041</t>
  </si>
  <si>
    <t>4105 95 046</t>
  </si>
  <si>
    <t>4105 95 042</t>
  </si>
  <si>
    <t>4105 95 060</t>
  </si>
  <si>
    <t>VENTA DE ACTIVOS: Camuros, maquinaria y herramientas sede</t>
  </si>
  <si>
    <t>4105 95 040</t>
  </si>
  <si>
    <t>4295 95 005</t>
  </si>
  <si>
    <t>4.9</t>
  </si>
  <si>
    <t>OTROS INGRESOS</t>
  </si>
  <si>
    <t>DIVERSOS</t>
  </si>
  <si>
    <t>GASTOS TOTALES</t>
  </si>
  <si>
    <t>5105 30 005</t>
  </si>
  <si>
    <t>5105 33 005</t>
  </si>
  <si>
    <t>5105 36 005</t>
  </si>
  <si>
    <t>5105 39 005</t>
  </si>
  <si>
    <t>5105 68 015</t>
  </si>
  <si>
    <t>5.5</t>
  </si>
  <si>
    <t>5.6</t>
  </si>
  <si>
    <t>SALARIOS</t>
  </si>
  <si>
    <t>#DIV/0!</t>
  </si>
  <si>
    <t>5110 30 005</t>
  </si>
  <si>
    <t>5110 95 005</t>
  </si>
  <si>
    <t>EJECUCION DE PROYECTOS</t>
  </si>
  <si>
    <t>6.4</t>
  </si>
  <si>
    <t>COORDINADOR MARKETING</t>
  </si>
  <si>
    <t>5155 15 212</t>
  </si>
  <si>
    <t>7.1</t>
  </si>
  <si>
    <t>5155 15 211</t>
  </si>
  <si>
    <t>TALLERES: CRISTALIZACIÓN SENSIBLE, PLANTAS MEDICINALES, CAFÉ BIODINÁMICO, TALLER CSA, CURSO DE FORMADORES, CURSO DE HERBOLARIA, CURSO ANIMAL- CURSO DE CROMATOGRAFIA.</t>
  </si>
  <si>
    <t>5135 05 041</t>
  </si>
  <si>
    <t>5135 20 007</t>
  </si>
  <si>
    <t>5135 20 006</t>
  </si>
  <si>
    <t>5140 10 005</t>
  </si>
  <si>
    <t>9.1</t>
  </si>
  <si>
    <t>9.2</t>
  </si>
  <si>
    <t>9.3</t>
  </si>
  <si>
    <t>5135 20 010</t>
  </si>
  <si>
    <t>9.4</t>
  </si>
  <si>
    <t>10.1</t>
  </si>
  <si>
    <t>10.2</t>
  </si>
  <si>
    <t>10.3</t>
  </si>
  <si>
    <t>SEDE FINCA</t>
  </si>
  <si>
    <t>5195 95 001</t>
  </si>
  <si>
    <t>11.1</t>
  </si>
  <si>
    <t>5195 95 005</t>
  </si>
  <si>
    <t>11.2</t>
  </si>
  <si>
    <t>5145 05 005</t>
  </si>
  <si>
    <t>11.4</t>
  </si>
  <si>
    <t>5135 20 005</t>
  </si>
  <si>
    <t>12.1</t>
  </si>
  <si>
    <t>TELEFONIA, CORREO, PORTES Y TELEGRAMAS</t>
  </si>
  <si>
    <t>5135 50 007</t>
  </si>
  <si>
    <t>12.2</t>
  </si>
  <si>
    <t>5135 05 005</t>
  </si>
  <si>
    <t>12.3</t>
  </si>
  <si>
    <t>513505010</t>
  </si>
  <si>
    <t>12.4</t>
  </si>
  <si>
    <t>UTILES, PAPELERIA Y FOTOCOPIAS- MANTENIMIENTO DE EQUIPOS</t>
  </si>
  <si>
    <t>5305 15 005</t>
  </si>
  <si>
    <t>12.5</t>
  </si>
  <si>
    <t>5395 95 005</t>
  </si>
  <si>
    <t>12.6</t>
  </si>
  <si>
    <t>Presupuesto PROM MES</t>
  </si>
  <si>
    <t>TOTAL 2026</t>
  </si>
  <si>
    <t>MÓDULOS DE LA FORMACIÓN BÁSICA</t>
  </si>
  <si>
    <t>ENCUENTRO COMUNIDAD ANTROPOSÓFICA</t>
  </si>
  <si>
    <t>COORDINACION DE PROYECTOS</t>
  </si>
  <si>
    <t>6.5</t>
  </si>
  <si>
    <t>DIRECCION EJECUTIVA</t>
  </si>
  <si>
    <t>LANZAMIENTO MARCA DEMETER</t>
  </si>
  <si>
    <t>PROCESAMIENTO  DE DATOS</t>
  </si>
  <si>
    <t>SERVICIO DE PREPARADOS</t>
  </si>
  <si>
    <r>
      <rPr>
        <b/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PRESUPUESTO ORGANIZACIONAL MENSUAL AÑO 2026</t>
    </r>
    <r>
      <rPr>
        <b/>
        <sz val="12"/>
        <color theme="1"/>
        <rFont val="Arial"/>
        <family val="2"/>
      </rPr>
      <t xml:space="preserve">
ASOCIACION DE AGRICULTURA BIODINAMICA DE COLOMBIA - DEMETER-</t>
    </r>
  </si>
  <si>
    <t>Presupuesto TOTAL 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</si>
  <si>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</si>
  <si>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</si>
  <si>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</si>
  <si>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</si>
  <si>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</si>
  <si>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</si>
  <si>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</si>
  <si>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</si>
  <si>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</si>
  <si>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</si>
  <si>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</si>
  <si>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</si>
  <si>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CUADRE</t>
  </si>
  <si>
    <t>DEPRECIACIONES</t>
  </si>
  <si>
    <r>
      <rPr>
        <b/>
        <sz val="12"/>
        <color theme="1"/>
        <rFont val="Arial"/>
        <family val="2"/>
      </rPr>
      <t xml:space="preserve">INFORME DE EJECUCION PRESUPUESTAL </t>
    </r>
    <r>
      <rPr>
        <b/>
        <sz val="12"/>
        <color rgb="FFFF0000"/>
        <rFont val="Arial"/>
        <family val="2"/>
      </rPr>
      <t>AÑO 2025</t>
    </r>
    <r>
      <rPr>
        <b/>
        <sz val="12"/>
        <color theme="1"/>
        <rFont val="Arial"/>
        <family val="2"/>
      </rPr>
      <t xml:space="preserve">
ASOCIACION DE AGRICULTURA BIODINAMICA DE COLOMBIA - DEMETER-</t>
    </r>
  </si>
  <si>
    <t>Ejecución KVP en Colombia</t>
  </si>
  <si>
    <t>Ejecución  KVP en el exterior</t>
  </si>
  <si>
    <t>VALOR</t>
  </si>
  <si>
    <t>ARRENDAMIENTOS AMORTIZACION DAVID ROJAS</t>
  </si>
  <si>
    <t>IMPUESTOS Y CONTRIBUCIONES( 4 X MIL)</t>
  </si>
  <si>
    <t>BAJA DE ACTIVOS FIJOS</t>
  </si>
  <si>
    <t>BAJA DE CARTERA</t>
  </si>
  <si>
    <t>ESTADOS FINANCIEROS</t>
  </si>
  <si>
    <t>GRAN TOTAL</t>
  </si>
  <si>
    <t>OTROS GASTOS NO OPERATIVOS</t>
  </si>
  <si>
    <t>CUOTAS DE AFILIACION - CAPITAL SOCIAL</t>
  </si>
  <si>
    <t>RESULTADO ESTADOS FINANCIEROS</t>
  </si>
  <si>
    <t>Total</t>
  </si>
  <si>
    <t>INGRESOS TOTALES</t>
  </si>
  <si>
    <r>
      <rPr>
        <b/>
        <sz val="12"/>
        <color rgb="FFFF0000"/>
        <rFont val="Arial"/>
        <family val="2"/>
      </rPr>
      <t>PRESUPUESTO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AÑO 2026</t>
    </r>
    <r>
      <rPr>
        <b/>
        <sz val="12"/>
        <color theme="1"/>
        <rFont val="Arial"/>
        <family val="2"/>
      </rPr>
      <t xml:space="preserve">
ASOCIACION DE AGRICULTURA BIODINAMICA DE COLOMBIA - DEMETER-</t>
    </r>
  </si>
  <si>
    <t>Presupuesto 2026</t>
  </si>
  <si>
    <t>Ejecución 2025</t>
  </si>
  <si>
    <t>Presupuesto  KVP en Colombia</t>
  </si>
  <si>
    <t>Presupuesto  KVP en el exterior</t>
  </si>
  <si>
    <t>COORDINADOR DE PROYECTOS</t>
  </si>
  <si>
    <t>DIRECTOR EJECUTIVO</t>
  </si>
  <si>
    <t>(+)</t>
  </si>
  <si>
    <t>(-)</t>
  </si>
  <si>
    <t>% partic</t>
  </si>
  <si>
    <t>EUROS KVP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</si>
</sst>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_-&quot;$&quot;* #,##0_-;\-&quot;$&quot;* #,##0_-;_-&quot;$&quot;* &quot;-&quot;_-;_-@"/>
    <numFmt numFmtId="165" formatCode="d\.m"/>
    <numFmt numFmtId="166" formatCode="_-* #,##0_-;\-* #,##0_-;_-* &quot;-&quot;??_-;_-@"/>
    <numFmt numFmtId="167" formatCode="0.0"/>
    <numFmt numFmtId="168" formatCode="_-&quot;$&quot;\ * #,##0_-;\-&quot;$&quot;\ * #,##0_-;_-&quot;$&quot;\ * &quot;-&quot;??_-;_-@_-"/>
  </numFmts>
  <fonts count="62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b/>
      <sz val="12"/>
      <color rgb="FFFF0000"/>
      <name val="Calibri"/>
      <family val="2"/>
    </font>
    <font>
      <sz val="8"/>
      <color theme="0"/>
      <name val="Arial"/>
      <family val="2"/>
    </font>
    <font>
      <sz val="12"/>
      <color theme="5"/>
      <name val="Calibri"/>
      <family val="2"/>
    </font>
    <font>
      <b/>
      <sz val="11"/>
      <color theme="5"/>
      <name val="Calibri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theme="5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  <scheme val="minor"/>
    </font>
    <font>
      <b/>
      <sz val="16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8"/>
      <color theme="0"/>
      <name val="Arial"/>
      <family val="2"/>
    </font>
    <font>
      <sz val="12"/>
      <color theme="5"/>
      <name val="Calibri"/>
      <family val="2"/>
    </font>
    <font>
      <sz val="12"/>
      <color rgb="FFFF0000"/>
      <name val="Calibri"/>
      <family val="2"/>
    </font>
    <font>
      <b/>
      <sz val="11"/>
      <color theme="5"/>
      <name val="Calibri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theme="5"/>
      <name val="Arial"/>
      <family val="2"/>
    </font>
    <font>
      <b/>
      <sz val="10"/>
      <color theme="1"/>
      <name val="Arial"/>
      <family val="2"/>
    </font>
    <font>
      <sz val="10"/>
      <color theme="5"/>
      <name val="Arial"/>
      <family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Arial"/>
      <family val="2"/>
      <scheme val="minor"/>
    </font>
    <font>
      <b/>
      <sz val="12"/>
      <name val="Calibri"/>
      <family val="2"/>
    </font>
    <font>
      <b/>
      <sz val="10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6"/>
      <color rgb="FFFF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2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D2F1DA"/>
        <bgColor rgb="FFD2F1DA"/>
      </patternFill>
    </fill>
    <fill>
      <patternFill patternType="solid">
        <fgColor rgb="FFFFA766"/>
        <bgColor rgb="FFFFA766"/>
      </patternFill>
    </fill>
    <fill>
      <patternFill patternType="solid">
        <fgColor rgb="FFFFC499"/>
        <bgColor rgb="FFFFC499"/>
      </patternFill>
    </fill>
    <fill>
      <patternFill patternType="solid">
        <fgColor rgb="FFFCD668"/>
        <bgColor rgb="FFFCD668"/>
      </patternFill>
    </fill>
    <fill>
      <patternFill patternType="solid">
        <fgColor rgb="FFFDE49A"/>
        <bgColor rgb="FFFDE49A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rgb="FFFFA766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rgb="FFFFFF00"/>
      </patternFill>
    </fill>
  </fills>
  <borders count="7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4" fillId="0" borderId="40"/>
    <xf numFmtId="9" fontId="34" fillId="0" borderId="40" applyFont="0" applyFill="0" applyBorder="0" applyAlignment="0" applyProtection="0"/>
  </cellStyleXfs>
  <cellXfs count="31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4" borderId="13" xfId="0" applyFont="1" applyFill="1" applyBorder="1" applyAlignment="1">
      <alignment horizontal="right" wrapText="1"/>
    </xf>
    <xf numFmtId="164" fontId="7" fillId="4" borderId="16" xfId="0" applyNumberFormat="1" applyFont="1" applyFill="1" applyBorder="1" applyAlignment="1">
      <alignment horizontal="right"/>
    </xf>
    <xf numFmtId="164" fontId="7" fillId="4" borderId="10" xfId="0" applyNumberFormat="1" applyFont="1" applyFill="1" applyBorder="1" applyAlignment="1">
      <alignment horizontal="right"/>
    </xf>
    <xf numFmtId="165" fontId="8" fillId="0" borderId="10" xfId="0" applyNumberFormat="1" applyFont="1" applyBorder="1" applyAlignment="1">
      <alignment horizontal="right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horizontal="left" vertical="center" wrapText="1"/>
    </xf>
    <xf numFmtId="164" fontId="9" fillId="0" borderId="10" xfId="0" applyNumberFormat="1" applyFont="1" applyBorder="1" applyAlignment="1">
      <alignment horizontal="right"/>
    </xf>
    <xf numFmtId="0" fontId="8" fillId="0" borderId="10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6" fillId="6" borderId="10" xfId="0" applyFont="1" applyFill="1" applyBorder="1" applyAlignment="1">
      <alignment horizontal="right" wrapText="1"/>
    </xf>
    <xf numFmtId="164" fontId="7" fillId="6" borderId="10" xfId="0" applyNumberFormat="1" applyFont="1" applyFill="1" applyBorder="1" applyAlignment="1">
      <alignment horizontal="right"/>
    </xf>
    <xf numFmtId="0" fontId="6" fillId="6" borderId="10" xfId="0" applyFont="1" applyFill="1" applyBorder="1"/>
    <xf numFmtId="0" fontId="6" fillId="6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wrapText="1"/>
    </xf>
    <xf numFmtId="0" fontId="8" fillId="0" borderId="10" xfId="0" applyFont="1" applyBorder="1" applyAlignment="1">
      <alignment vertical="center" wrapText="1"/>
    </xf>
    <xf numFmtId="164" fontId="9" fillId="0" borderId="10" xfId="0" applyNumberFormat="1" applyFont="1" applyBorder="1" applyAlignment="1">
      <alignment horizontal="right" vertical="center"/>
    </xf>
    <xf numFmtId="164" fontId="1" fillId="0" borderId="0" xfId="0" applyNumberFormat="1" applyFont="1"/>
    <xf numFmtId="49" fontId="10" fillId="8" borderId="22" xfId="0" applyNumberFormat="1" applyFont="1" applyFill="1" applyBorder="1" applyAlignment="1">
      <alignment horizontal="left"/>
    </xf>
    <xf numFmtId="49" fontId="11" fillId="8" borderId="22" xfId="0" applyNumberFormat="1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 wrapText="1"/>
    </xf>
    <xf numFmtId="9" fontId="5" fillId="2" borderId="26" xfId="0" applyNumberFormat="1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wrapText="1"/>
    </xf>
    <xf numFmtId="164" fontId="7" fillId="3" borderId="10" xfId="0" applyNumberFormat="1" applyFont="1" applyFill="1" applyBorder="1" applyAlignment="1">
      <alignment horizontal="right"/>
    </xf>
    <xf numFmtId="9" fontId="7" fillId="3" borderId="10" xfId="0" applyNumberFormat="1" applyFont="1" applyFill="1" applyBorder="1" applyAlignment="1">
      <alignment horizontal="right"/>
    </xf>
    <xf numFmtId="164" fontId="6" fillId="3" borderId="10" xfId="0" applyNumberFormat="1" applyFont="1" applyFill="1" applyBorder="1" applyAlignment="1">
      <alignment horizontal="right"/>
    </xf>
    <xf numFmtId="9" fontId="7" fillId="4" borderId="10" xfId="0" applyNumberFormat="1" applyFont="1" applyFill="1" applyBorder="1" applyAlignment="1">
      <alignment horizontal="right"/>
    </xf>
    <xf numFmtId="164" fontId="6" fillId="4" borderId="10" xfId="0" applyNumberFormat="1" applyFont="1" applyFill="1" applyBorder="1" applyAlignment="1">
      <alignment horizontal="right"/>
    </xf>
    <xf numFmtId="9" fontId="9" fillId="0" borderId="10" xfId="0" applyNumberFormat="1" applyFont="1" applyBorder="1" applyAlignment="1">
      <alignment horizontal="right"/>
    </xf>
    <xf numFmtId="164" fontId="8" fillId="0" borderId="10" xfId="0" applyNumberFormat="1" applyFont="1" applyBorder="1" applyAlignment="1">
      <alignment horizontal="right"/>
    </xf>
    <xf numFmtId="165" fontId="8" fillId="8" borderId="29" xfId="0" applyNumberFormat="1" applyFont="1" applyFill="1" applyBorder="1" applyAlignment="1">
      <alignment horizontal="right" wrapText="1"/>
    </xf>
    <xf numFmtId="0" fontId="8" fillId="8" borderId="29" xfId="0" applyFont="1" applyFill="1" applyBorder="1" applyAlignment="1">
      <alignment horizontal="left" vertical="center" wrapText="1"/>
    </xf>
    <xf numFmtId="164" fontId="9" fillId="8" borderId="29" xfId="0" applyNumberFormat="1" applyFont="1" applyFill="1" applyBorder="1" applyAlignment="1">
      <alignment horizontal="right"/>
    </xf>
    <xf numFmtId="9" fontId="9" fillId="8" borderId="29" xfId="0" applyNumberFormat="1" applyFont="1" applyFill="1" applyBorder="1" applyAlignment="1">
      <alignment horizontal="right"/>
    </xf>
    <xf numFmtId="164" fontId="9" fillId="8" borderId="10" xfId="0" applyNumberFormat="1" applyFont="1" applyFill="1" applyBorder="1" applyAlignment="1">
      <alignment horizontal="right"/>
    </xf>
    <xf numFmtId="9" fontId="9" fillId="8" borderId="10" xfId="0" applyNumberFormat="1" applyFont="1" applyFill="1" applyBorder="1" applyAlignment="1">
      <alignment horizontal="right"/>
    </xf>
    <xf numFmtId="164" fontId="8" fillId="8" borderId="10" xfId="0" applyNumberFormat="1" applyFont="1" applyFill="1" applyBorder="1" applyAlignment="1">
      <alignment horizontal="right"/>
    </xf>
    <xf numFmtId="0" fontId="6" fillId="4" borderId="30" xfId="0" applyFont="1" applyFill="1" applyBorder="1" applyAlignment="1">
      <alignment horizontal="right" wrapText="1"/>
    </xf>
    <xf numFmtId="164" fontId="7" fillId="4" borderId="31" xfId="0" applyNumberFormat="1" applyFont="1" applyFill="1" applyBorder="1" applyAlignment="1">
      <alignment horizontal="right"/>
    </xf>
    <xf numFmtId="164" fontId="7" fillId="4" borderId="32" xfId="0" applyNumberFormat="1" applyFont="1" applyFill="1" applyBorder="1" applyAlignment="1">
      <alignment horizontal="right"/>
    </xf>
    <xf numFmtId="9" fontId="7" fillId="4" borderId="32" xfId="0" applyNumberFormat="1" applyFont="1" applyFill="1" applyBorder="1" applyAlignment="1">
      <alignment horizontal="right"/>
    </xf>
    <xf numFmtId="165" fontId="8" fillId="0" borderId="19" xfId="0" applyNumberFormat="1" applyFont="1" applyBorder="1" applyAlignment="1">
      <alignment horizontal="right" wrapText="1"/>
    </xf>
    <xf numFmtId="164" fontId="9" fillId="0" borderId="19" xfId="0" applyNumberFormat="1" applyFont="1" applyBorder="1" applyAlignment="1">
      <alignment horizontal="right"/>
    </xf>
    <xf numFmtId="9" fontId="9" fillId="0" borderId="19" xfId="0" applyNumberFormat="1" applyFont="1" applyBorder="1" applyAlignment="1">
      <alignment horizontal="right"/>
    </xf>
    <xf numFmtId="0" fontId="6" fillId="5" borderId="30" xfId="0" applyFont="1" applyFill="1" applyBorder="1" applyAlignment="1">
      <alignment horizontal="right" wrapText="1"/>
    </xf>
    <xf numFmtId="164" fontId="7" fillId="5" borderId="31" xfId="0" applyNumberFormat="1" applyFont="1" applyFill="1" applyBorder="1" applyAlignment="1">
      <alignment horizontal="right"/>
    </xf>
    <xf numFmtId="164" fontId="7" fillId="5" borderId="32" xfId="0" applyNumberFormat="1" applyFont="1" applyFill="1" applyBorder="1" applyAlignment="1">
      <alignment horizontal="right"/>
    </xf>
    <xf numFmtId="9" fontId="7" fillId="5" borderId="32" xfId="0" applyNumberFormat="1" applyFont="1" applyFill="1" applyBorder="1" applyAlignment="1">
      <alignment horizontal="right"/>
    </xf>
    <xf numFmtId="164" fontId="6" fillId="5" borderId="32" xfId="0" applyNumberFormat="1" applyFont="1" applyFill="1" applyBorder="1" applyAlignment="1">
      <alignment horizontal="right"/>
    </xf>
    <xf numFmtId="9" fontId="7" fillId="6" borderId="10" xfId="0" applyNumberFormat="1" applyFont="1" applyFill="1" applyBorder="1" applyAlignment="1">
      <alignment horizontal="right"/>
    </xf>
    <xf numFmtId="164" fontId="6" fillId="6" borderId="10" xfId="0" applyNumberFormat="1" applyFont="1" applyFill="1" applyBorder="1" applyAlignment="1">
      <alignment horizontal="right"/>
    </xf>
    <xf numFmtId="4" fontId="13" fillId="8" borderId="22" xfId="0" applyNumberFormat="1" applyFont="1" applyFill="1" applyBorder="1" applyAlignment="1">
      <alignment horizontal="center" vertical="center"/>
    </xf>
    <xf numFmtId="2" fontId="7" fillId="6" borderId="10" xfId="0" applyNumberFormat="1" applyFont="1" applyFill="1" applyBorder="1" applyAlignment="1">
      <alignment horizontal="right"/>
    </xf>
    <xf numFmtId="165" fontId="8" fillId="8" borderId="10" xfId="0" applyNumberFormat="1" applyFont="1" applyFill="1" applyBorder="1" applyAlignment="1">
      <alignment horizontal="right" wrapText="1"/>
    </xf>
    <xf numFmtId="0" fontId="8" fillId="8" borderId="10" xfId="0" applyFont="1" applyFill="1" applyBorder="1" applyAlignment="1">
      <alignment wrapText="1"/>
    </xf>
    <xf numFmtId="0" fontId="8" fillId="8" borderId="10" xfId="0" applyFont="1" applyFill="1" applyBorder="1" applyAlignment="1">
      <alignment horizontal="left" vertical="center" wrapText="1"/>
    </xf>
    <xf numFmtId="166" fontId="13" fillId="8" borderId="22" xfId="0" applyNumberFormat="1" applyFont="1" applyFill="1" applyBorder="1" applyAlignment="1">
      <alignment vertical="center"/>
    </xf>
    <xf numFmtId="0" fontId="7" fillId="6" borderId="10" xfId="0" applyFont="1" applyFill="1" applyBorder="1" applyAlignment="1">
      <alignment horizontal="right"/>
    </xf>
    <xf numFmtId="0" fontId="9" fillId="0" borderId="10" xfId="0" applyFont="1" applyBorder="1" applyAlignment="1">
      <alignment horizontal="right"/>
    </xf>
    <xf numFmtId="164" fontId="14" fillId="0" borderId="10" xfId="0" applyNumberFormat="1" applyFont="1" applyBorder="1" applyAlignment="1">
      <alignment horizontal="right"/>
    </xf>
    <xf numFmtId="167" fontId="7" fillId="6" borderId="10" xfId="0" applyNumberFormat="1" applyFont="1" applyFill="1" applyBorder="1" applyAlignment="1">
      <alignment horizontal="right"/>
    </xf>
    <xf numFmtId="0" fontId="8" fillId="3" borderId="10" xfId="0" applyFont="1" applyFill="1" applyBorder="1" applyAlignment="1">
      <alignment wrapText="1"/>
    </xf>
    <xf numFmtId="0" fontId="6" fillId="7" borderId="10" xfId="0" applyFont="1" applyFill="1" applyBorder="1" applyAlignment="1">
      <alignment horizontal="right" wrapText="1"/>
    </xf>
    <xf numFmtId="0" fontId="6" fillId="7" borderId="10" xfId="0" applyFont="1" applyFill="1" applyBorder="1"/>
    <xf numFmtId="0" fontId="6" fillId="7" borderId="10" xfId="0" applyFont="1" applyFill="1" applyBorder="1" applyAlignment="1">
      <alignment horizontal="left" vertical="center" wrapText="1"/>
    </xf>
    <xf numFmtId="164" fontId="7" fillId="7" borderId="10" xfId="0" applyNumberFormat="1" applyFont="1" applyFill="1" applyBorder="1" applyAlignment="1">
      <alignment horizontal="right"/>
    </xf>
    <xf numFmtId="9" fontId="7" fillId="7" borderId="10" xfId="0" applyNumberFormat="1" applyFont="1" applyFill="1" applyBorder="1" applyAlignment="1">
      <alignment horizontal="right"/>
    </xf>
    <xf numFmtId="9" fontId="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left"/>
    </xf>
    <xf numFmtId="0" fontId="17" fillId="0" borderId="0" xfId="0" applyFont="1"/>
    <xf numFmtId="9" fontId="17" fillId="0" borderId="0" xfId="0" applyNumberFormat="1" applyFont="1"/>
    <xf numFmtId="0" fontId="18" fillId="0" borderId="0" xfId="0" applyFont="1"/>
    <xf numFmtId="0" fontId="19" fillId="0" borderId="0" xfId="0" applyFont="1"/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64" fontId="12" fillId="7" borderId="1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49" fontId="25" fillId="8" borderId="40" xfId="0" applyNumberFormat="1" applyFont="1" applyFill="1" applyBorder="1" applyAlignment="1">
      <alignment horizontal="left"/>
    </xf>
    <xf numFmtId="0" fontId="26" fillId="2" borderId="40" xfId="0" applyFont="1" applyFill="1" applyBorder="1" applyAlignment="1">
      <alignment horizontal="center" vertical="center" wrapText="1"/>
    </xf>
    <xf numFmtId="0" fontId="28" fillId="0" borderId="0" xfId="0" applyFont="1"/>
    <xf numFmtId="49" fontId="29" fillId="8" borderId="40" xfId="0" applyNumberFormat="1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36" fillId="0" borderId="0" xfId="0" applyFont="1"/>
    <xf numFmtId="0" fontId="36" fillId="4" borderId="14" xfId="0" applyFont="1" applyFill="1" applyBorder="1" applyAlignment="1">
      <alignment horizontal="right" wrapText="1"/>
    </xf>
    <xf numFmtId="164" fontId="37" fillId="4" borderId="10" xfId="0" applyNumberFormat="1" applyFont="1" applyFill="1" applyBorder="1" applyAlignment="1">
      <alignment horizontal="right"/>
    </xf>
    <xf numFmtId="9" fontId="37" fillId="4" borderId="10" xfId="0" applyNumberFormat="1" applyFont="1" applyFill="1" applyBorder="1" applyAlignment="1">
      <alignment horizontal="right"/>
    </xf>
    <xf numFmtId="164" fontId="36" fillId="4" borderId="10" xfId="0" applyNumberFormat="1" applyFont="1" applyFill="1" applyBorder="1" applyAlignment="1">
      <alignment horizontal="right"/>
    </xf>
    <xf numFmtId="9" fontId="37" fillId="4" borderId="28" xfId="0" applyNumberFormat="1" applyFont="1" applyFill="1" applyBorder="1" applyAlignment="1">
      <alignment horizontal="right"/>
    </xf>
    <xf numFmtId="165" fontId="38" fillId="0" borderId="10" xfId="0" applyNumberFormat="1" applyFont="1" applyBorder="1" applyAlignment="1">
      <alignment horizontal="right" wrapText="1"/>
    </xf>
    <xf numFmtId="0" fontId="38" fillId="0" borderId="17" xfId="0" applyFont="1" applyBorder="1" applyAlignment="1">
      <alignment vertical="center" wrapText="1"/>
    </xf>
    <xf numFmtId="0" fontId="38" fillId="0" borderId="32" xfId="0" applyFont="1" applyBorder="1" applyAlignment="1">
      <alignment horizontal="left" vertical="center" wrapText="1"/>
    </xf>
    <xf numFmtId="164" fontId="39" fillId="0" borderId="10" xfId="0" applyNumberFormat="1" applyFont="1" applyBorder="1" applyAlignment="1">
      <alignment horizontal="right"/>
    </xf>
    <xf numFmtId="9" fontId="39" fillId="0" borderId="10" xfId="0" applyNumberFormat="1" applyFont="1" applyBorder="1" applyAlignment="1">
      <alignment horizontal="right"/>
    </xf>
    <xf numFmtId="164" fontId="38" fillId="0" borderId="10" xfId="0" applyNumberFormat="1" applyFont="1" applyBorder="1" applyAlignment="1">
      <alignment horizontal="right"/>
    </xf>
    <xf numFmtId="164" fontId="39" fillId="0" borderId="14" xfId="0" applyNumberFormat="1" applyFont="1" applyBorder="1" applyAlignment="1">
      <alignment horizontal="right"/>
    </xf>
    <xf numFmtId="9" fontId="39" fillId="0" borderId="28" xfId="0" applyNumberFormat="1" applyFont="1" applyBorder="1" applyAlignment="1">
      <alignment horizontal="right"/>
    </xf>
    <xf numFmtId="164" fontId="28" fillId="0" borderId="0" xfId="0" applyNumberFormat="1" applyFont="1"/>
    <xf numFmtId="0" fontId="38" fillId="0" borderId="10" xfId="0" applyFont="1" applyBorder="1" applyAlignment="1">
      <alignment horizontal="left" vertical="center" wrapText="1"/>
    </xf>
    <xf numFmtId="9" fontId="39" fillId="0" borderId="41" xfId="4" applyFont="1" applyBorder="1" applyAlignment="1">
      <alignment horizontal="right"/>
    </xf>
    <xf numFmtId="165" fontId="38" fillId="8" borderId="29" xfId="0" applyNumberFormat="1" applyFont="1" applyFill="1" applyBorder="1" applyAlignment="1">
      <alignment horizontal="right" wrapText="1"/>
    </xf>
    <xf numFmtId="0" fontId="38" fillId="8" borderId="29" xfId="0" applyFont="1" applyFill="1" applyBorder="1" applyAlignment="1">
      <alignment horizontal="left" vertical="center" wrapText="1"/>
    </xf>
    <xf numFmtId="164" fontId="39" fillId="8" borderId="29" xfId="0" applyNumberFormat="1" applyFont="1" applyFill="1" applyBorder="1" applyAlignment="1">
      <alignment horizontal="right"/>
    </xf>
    <xf numFmtId="9" fontId="39" fillId="8" borderId="29" xfId="0" applyNumberFormat="1" applyFont="1" applyFill="1" applyBorder="1" applyAlignment="1">
      <alignment horizontal="right"/>
    </xf>
    <xf numFmtId="164" fontId="39" fillId="8" borderId="10" xfId="0" applyNumberFormat="1" applyFont="1" applyFill="1" applyBorder="1" applyAlignment="1">
      <alignment horizontal="right"/>
    </xf>
    <xf numFmtId="9" fontId="39" fillId="8" borderId="10" xfId="0" applyNumberFormat="1" applyFont="1" applyFill="1" applyBorder="1" applyAlignment="1">
      <alignment horizontal="right"/>
    </xf>
    <xf numFmtId="164" fontId="38" fillId="8" borderId="10" xfId="0" applyNumberFormat="1" applyFont="1" applyFill="1" applyBorder="1" applyAlignment="1">
      <alignment horizontal="right"/>
    </xf>
    <xf numFmtId="164" fontId="39" fillId="8" borderId="14" xfId="0" applyNumberFormat="1" applyFont="1" applyFill="1" applyBorder="1" applyAlignment="1">
      <alignment horizontal="right"/>
    </xf>
    <xf numFmtId="9" fontId="39" fillId="8" borderId="35" xfId="0" applyNumberFormat="1" applyFont="1" applyFill="1" applyBorder="1" applyAlignment="1">
      <alignment horizontal="right"/>
    </xf>
    <xf numFmtId="0" fontId="28" fillId="8" borderId="40" xfId="0" applyFont="1" applyFill="1" applyBorder="1"/>
    <xf numFmtId="164" fontId="39" fillId="0" borderId="16" xfId="0" applyNumberFormat="1" applyFont="1" applyBorder="1" applyAlignment="1">
      <alignment horizontal="right"/>
    </xf>
    <xf numFmtId="0" fontId="36" fillId="4" borderId="30" xfId="0" applyFont="1" applyFill="1" applyBorder="1" applyAlignment="1">
      <alignment horizontal="right" wrapText="1"/>
    </xf>
    <xf numFmtId="164" fontId="37" fillId="4" borderId="32" xfId="0" applyNumberFormat="1" applyFont="1" applyFill="1" applyBorder="1" applyAlignment="1">
      <alignment horizontal="right"/>
    </xf>
    <xf numFmtId="9" fontId="37" fillId="4" borderId="32" xfId="0" applyNumberFormat="1" applyFont="1" applyFill="1" applyBorder="1" applyAlignment="1">
      <alignment horizontal="right"/>
    </xf>
    <xf numFmtId="9" fontId="37" fillId="4" borderId="33" xfId="0" applyNumberFormat="1" applyFont="1" applyFill="1" applyBorder="1" applyAlignment="1">
      <alignment horizontal="right"/>
    </xf>
    <xf numFmtId="0" fontId="38" fillId="0" borderId="29" xfId="0" applyFont="1" applyBorder="1" applyAlignment="1">
      <alignment horizontal="left" vertical="center" wrapText="1"/>
    </xf>
    <xf numFmtId="165" fontId="38" fillId="0" borderId="29" xfId="0" applyNumberFormat="1" applyFont="1" applyBorder="1" applyAlignment="1">
      <alignment horizontal="right" wrapText="1"/>
    </xf>
    <xf numFmtId="164" fontId="39" fillId="0" borderId="29" xfId="0" applyNumberFormat="1" applyFont="1" applyBorder="1" applyAlignment="1">
      <alignment horizontal="right"/>
    </xf>
    <xf numFmtId="9" fontId="39" fillId="0" borderId="29" xfId="0" applyNumberFormat="1" applyFont="1" applyBorder="1" applyAlignment="1">
      <alignment horizontal="right"/>
    </xf>
    <xf numFmtId="164" fontId="39" fillId="0" borderId="34" xfId="0" applyNumberFormat="1" applyFont="1" applyBorder="1" applyAlignment="1">
      <alignment horizontal="right"/>
    </xf>
    <xf numFmtId="9" fontId="39" fillId="0" borderId="35" xfId="0" applyNumberFormat="1" applyFont="1" applyBorder="1" applyAlignment="1">
      <alignment horizontal="right"/>
    </xf>
    <xf numFmtId="164" fontId="39" fillId="0" borderId="34" xfId="3" applyNumberFormat="1" applyFont="1" applyBorder="1" applyAlignment="1">
      <alignment horizontal="right"/>
    </xf>
    <xf numFmtId="0" fontId="36" fillId="6" borderId="10" xfId="0" applyFont="1" applyFill="1" applyBorder="1" applyAlignment="1">
      <alignment horizontal="right" wrapText="1"/>
    </xf>
    <xf numFmtId="164" fontId="37" fillId="6" borderId="10" xfId="0" applyNumberFormat="1" applyFont="1" applyFill="1" applyBorder="1" applyAlignment="1">
      <alignment horizontal="right"/>
    </xf>
    <xf numFmtId="9" fontId="37" fillId="6" borderId="10" xfId="0" applyNumberFormat="1" applyFont="1" applyFill="1" applyBorder="1" applyAlignment="1">
      <alignment horizontal="right"/>
    </xf>
    <xf numFmtId="164" fontId="36" fillId="6" borderId="10" xfId="0" applyNumberFormat="1" applyFont="1" applyFill="1" applyBorder="1" applyAlignment="1">
      <alignment horizontal="right"/>
    </xf>
    <xf numFmtId="9" fontId="37" fillId="6" borderId="28" xfId="0" applyNumberFormat="1" applyFont="1" applyFill="1" applyBorder="1" applyAlignment="1">
      <alignment horizontal="right"/>
    </xf>
    <xf numFmtId="4" fontId="40" fillId="8" borderId="40" xfId="0" applyNumberFormat="1" applyFont="1" applyFill="1" applyBorder="1" applyAlignment="1">
      <alignment horizontal="center" vertical="center"/>
    </xf>
    <xf numFmtId="164" fontId="38" fillId="0" borderId="14" xfId="0" applyNumberFormat="1" applyFont="1" applyBorder="1" applyAlignment="1">
      <alignment horizontal="right"/>
    </xf>
    <xf numFmtId="9" fontId="38" fillId="0" borderId="28" xfId="0" applyNumberFormat="1" applyFont="1" applyBorder="1" applyAlignment="1">
      <alignment horizontal="right"/>
    </xf>
    <xf numFmtId="0" fontId="36" fillId="6" borderId="10" xfId="0" applyFont="1" applyFill="1" applyBorder="1"/>
    <xf numFmtId="0" fontId="36" fillId="6" borderId="10" xfId="0" applyFont="1" applyFill="1" applyBorder="1" applyAlignment="1">
      <alignment horizontal="left" vertical="center" wrapText="1"/>
    </xf>
    <xf numFmtId="2" fontId="37" fillId="6" borderId="10" xfId="0" applyNumberFormat="1" applyFont="1" applyFill="1" applyBorder="1" applyAlignment="1">
      <alignment horizontal="right"/>
    </xf>
    <xf numFmtId="165" fontId="38" fillId="8" borderId="10" xfId="0" applyNumberFormat="1" applyFont="1" applyFill="1" applyBorder="1" applyAlignment="1">
      <alignment horizontal="right" wrapText="1"/>
    </xf>
    <xf numFmtId="0" fontId="38" fillId="8" borderId="10" xfId="0" applyFont="1" applyFill="1" applyBorder="1" applyAlignment="1">
      <alignment wrapText="1"/>
    </xf>
    <xf numFmtId="0" fontId="38" fillId="8" borderId="10" xfId="0" applyFont="1" applyFill="1" applyBorder="1" applyAlignment="1">
      <alignment horizontal="left" vertical="center" wrapText="1"/>
    </xf>
    <xf numFmtId="9" fontId="39" fillId="8" borderId="28" xfId="0" applyNumberFormat="1" applyFont="1" applyFill="1" applyBorder="1" applyAlignment="1">
      <alignment horizontal="right"/>
    </xf>
    <xf numFmtId="0" fontId="38" fillId="0" borderId="10" xfId="0" applyFont="1" applyBorder="1" applyAlignment="1">
      <alignment vertical="center" wrapText="1"/>
    </xf>
    <xf numFmtId="166" fontId="40" fillId="8" borderId="40" xfId="0" applyNumberFormat="1" applyFont="1" applyFill="1" applyBorder="1" applyAlignment="1">
      <alignment vertical="center"/>
    </xf>
    <xf numFmtId="0" fontId="38" fillId="0" borderId="10" xfId="0" applyFont="1" applyBorder="1" applyAlignment="1">
      <alignment wrapText="1"/>
    </xf>
    <xf numFmtId="0" fontId="37" fillId="6" borderId="10" xfId="0" applyFont="1" applyFill="1" applyBorder="1" applyAlignment="1">
      <alignment horizontal="right"/>
    </xf>
    <xf numFmtId="0" fontId="39" fillId="0" borderId="10" xfId="0" applyFont="1" applyBorder="1" applyAlignment="1">
      <alignment horizontal="right"/>
    </xf>
    <xf numFmtId="164" fontId="41" fillId="0" borderId="10" xfId="0" applyNumberFormat="1" applyFont="1" applyBorder="1" applyAlignment="1">
      <alignment horizontal="right"/>
    </xf>
    <xf numFmtId="167" fontId="37" fillId="6" borderId="10" xfId="0" applyNumberFormat="1" applyFont="1" applyFill="1" applyBorder="1" applyAlignment="1">
      <alignment horizontal="right"/>
    </xf>
    <xf numFmtId="164" fontId="37" fillId="7" borderId="10" xfId="0" applyNumberFormat="1" applyFont="1" applyFill="1" applyBorder="1" applyAlignment="1">
      <alignment horizontal="right"/>
    </xf>
    <xf numFmtId="9" fontId="30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28" fillId="0" borderId="37" xfId="0" applyFont="1" applyBorder="1"/>
    <xf numFmtId="0" fontId="36" fillId="9" borderId="10" xfId="0" applyFont="1" applyFill="1" applyBorder="1" applyAlignment="1">
      <alignment horizontal="right" wrapText="1"/>
    </xf>
    <xf numFmtId="0" fontId="36" fillId="9" borderId="10" xfId="0" applyFont="1" applyFill="1" applyBorder="1"/>
    <xf numFmtId="0" fontId="36" fillId="9" borderId="10" xfId="0" applyFont="1" applyFill="1" applyBorder="1" applyAlignment="1">
      <alignment horizontal="left" vertical="center" wrapText="1"/>
    </xf>
    <xf numFmtId="164" fontId="37" fillId="9" borderId="10" xfId="0" applyNumberFormat="1" applyFont="1" applyFill="1" applyBorder="1" applyAlignment="1">
      <alignment horizontal="right"/>
    </xf>
    <xf numFmtId="164" fontId="37" fillId="9" borderId="14" xfId="0" applyNumberFormat="1" applyFont="1" applyFill="1" applyBorder="1" applyAlignment="1">
      <alignment horizontal="right"/>
    </xf>
    <xf numFmtId="9" fontId="37" fillId="9" borderId="10" xfId="0" applyNumberFormat="1" applyFont="1" applyFill="1" applyBorder="1" applyAlignment="1">
      <alignment horizontal="right"/>
    </xf>
    <xf numFmtId="9" fontId="37" fillId="9" borderId="36" xfId="0" applyNumberFormat="1" applyFont="1" applyFill="1" applyBorder="1" applyAlignment="1">
      <alignment horizontal="right"/>
    </xf>
    <xf numFmtId="49" fontId="44" fillId="8" borderId="40" xfId="0" applyNumberFormat="1" applyFont="1" applyFill="1" applyBorder="1" applyAlignment="1">
      <alignment horizontal="left"/>
    </xf>
    <xf numFmtId="0" fontId="45" fillId="0" borderId="0" xfId="0" applyFont="1"/>
    <xf numFmtId="9" fontId="45" fillId="0" borderId="0" xfId="0" applyNumberFormat="1" applyFont="1"/>
    <xf numFmtId="0" fontId="46" fillId="0" borderId="0" xfId="0" applyFont="1"/>
    <xf numFmtId="0" fontId="47" fillId="0" borderId="0" xfId="0" applyFont="1"/>
    <xf numFmtId="9" fontId="28" fillId="0" borderId="0" xfId="0" applyNumberFormat="1" applyFont="1"/>
    <xf numFmtId="0" fontId="48" fillId="0" borderId="0" xfId="0" applyFont="1"/>
    <xf numFmtId="0" fontId="24" fillId="0" borderId="0" xfId="0" applyFont="1"/>
    <xf numFmtId="168" fontId="49" fillId="0" borderId="0" xfId="1" applyNumberFormat="1" applyFont="1"/>
    <xf numFmtId="0" fontId="50" fillId="0" borderId="0" xfId="0" applyFont="1"/>
    <xf numFmtId="168" fontId="28" fillId="0" borderId="0" xfId="0" applyNumberFormat="1" applyFont="1"/>
    <xf numFmtId="164" fontId="36" fillId="0" borderId="0" xfId="0" applyNumberFormat="1" applyFont="1"/>
    <xf numFmtId="0" fontId="45" fillId="0" borderId="0" xfId="0" applyFont="1" applyAlignment="1">
      <alignment horizontal="center"/>
    </xf>
    <xf numFmtId="168" fontId="0" fillId="0" borderId="0" xfId="1" applyNumberFormat="1" applyFont="1"/>
    <xf numFmtId="0" fontId="53" fillId="0" borderId="0" xfId="0" applyFont="1" applyAlignment="1">
      <alignment horizontal="left"/>
    </xf>
    <xf numFmtId="9" fontId="39" fillId="0" borderId="44" xfId="0" applyNumberFormat="1" applyFont="1" applyBorder="1" applyAlignment="1">
      <alignment horizontal="right"/>
    </xf>
    <xf numFmtId="165" fontId="38" fillId="0" borderId="32" xfId="0" applyNumberFormat="1" applyFont="1" applyBorder="1" applyAlignment="1">
      <alignment horizontal="right" wrapText="1"/>
    </xf>
    <xf numFmtId="164" fontId="39" fillId="0" borderId="32" xfId="0" applyNumberFormat="1" applyFont="1" applyBorder="1" applyAlignment="1">
      <alignment horizontal="right"/>
    </xf>
    <xf numFmtId="9" fontId="39" fillId="0" borderId="32" xfId="0" applyNumberFormat="1" applyFont="1" applyBorder="1" applyAlignment="1">
      <alignment horizontal="right"/>
    </xf>
    <xf numFmtId="164" fontId="39" fillId="8" borderId="32" xfId="0" applyNumberFormat="1" applyFont="1" applyFill="1" applyBorder="1" applyAlignment="1">
      <alignment horizontal="right"/>
    </xf>
    <xf numFmtId="164" fontId="38" fillId="0" borderId="32" xfId="0" applyNumberFormat="1" applyFont="1" applyBorder="1" applyAlignment="1">
      <alignment horizontal="right"/>
    </xf>
    <xf numFmtId="165" fontId="38" fillId="0" borderId="45" xfId="0" applyNumberFormat="1" applyFont="1" applyBorder="1" applyAlignment="1">
      <alignment horizontal="right" wrapText="1"/>
    </xf>
    <xf numFmtId="0" fontId="38" fillId="0" borderId="46" xfId="0" applyFont="1" applyBorder="1" applyAlignment="1">
      <alignment horizontal="left" vertical="center" wrapText="1"/>
    </xf>
    <xf numFmtId="164" fontId="39" fillId="0" borderId="46" xfId="0" applyNumberFormat="1" applyFont="1" applyBorder="1" applyAlignment="1">
      <alignment horizontal="right"/>
    </xf>
    <xf numFmtId="9" fontId="39" fillId="0" borderId="46" xfId="0" applyNumberFormat="1" applyFont="1" applyBorder="1" applyAlignment="1">
      <alignment horizontal="right"/>
    </xf>
    <xf numFmtId="164" fontId="38" fillId="0" borderId="46" xfId="0" applyNumberFormat="1" applyFont="1" applyBorder="1" applyAlignment="1">
      <alignment horizontal="right"/>
    </xf>
    <xf numFmtId="164" fontId="39" fillId="0" borderId="47" xfId="0" applyNumberFormat="1" applyFont="1" applyBorder="1" applyAlignment="1">
      <alignment horizontal="right"/>
    </xf>
    <xf numFmtId="0" fontId="26" fillId="2" borderId="4" xfId="0" applyFont="1" applyFill="1" applyBorder="1" applyAlignment="1">
      <alignment horizontal="center" vertical="center" wrapText="1"/>
    </xf>
    <xf numFmtId="0" fontId="38" fillId="12" borderId="32" xfId="0" applyFont="1" applyFill="1" applyBorder="1" applyAlignment="1">
      <alignment wrapText="1"/>
    </xf>
    <xf numFmtId="164" fontId="39" fillId="12" borderId="30" xfId="0" applyNumberFormat="1" applyFont="1" applyFill="1" applyBorder="1" applyAlignment="1">
      <alignment horizontal="right"/>
    </xf>
    <xf numFmtId="164" fontId="22" fillId="9" borderId="14" xfId="0" applyNumberFormat="1" applyFont="1" applyFill="1" applyBorder="1" applyAlignment="1">
      <alignment horizontal="right"/>
    </xf>
    <xf numFmtId="0" fontId="38" fillId="0" borderId="46" xfId="0" applyFont="1" applyBorder="1" applyAlignment="1">
      <alignment vertical="center" wrapText="1"/>
    </xf>
    <xf numFmtId="168" fontId="20" fillId="13" borderId="43" xfId="1" applyNumberFormat="1" applyFont="1" applyFill="1" applyBorder="1" applyAlignment="1">
      <alignment horizontal="center"/>
    </xf>
    <xf numFmtId="0" fontId="55" fillId="13" borderId="43" xfId="0" applyFont="1" applyFill="1" applyBorder="1" applyAlignment="1">
      <alignment horizontal="center"/>
    </xf>
    <xf numFmtId="0" fontId="56" fillId="13" borderId="42" xfId="0" applyFont="1" applyFill="1" applyBorder="1" applyAlignment="1">
      <alignment horizontal="left"/>
    </xf>
    <xf numFmtId="0" fontId="28" fillId="14" borderId="0" xfId="0" applyFont="1" applyFill="1"/>
    <xf numFmtId="9" fontId="28" fillId="14" borderId="0" xfId="0" applyNumberFormat="1" applyFont="1" applyFill="1"/>
    <xf numFmtId="0" fontId="48" fillId="14" borderId="0" xfId="0" applyFont="1" applyFill="1"/>
    <xf numFmtId="0" fontId="24" fillId="14" borderId="0" xfId="0" applyFont="1" applyFill="1"/>
    <xf numFmtId="0" fontId="0" fillId="14" borderId="0" xfId="0" applyFill="1"/>
    <xf numFmtId="0" fontId="36" fillId="15" borderId="10" xfId="0" applyFont="1" applyFill="1" applyBorder="1" applyAlignment="1">
      <alignment horizontal="right" wrapText="1"/>
    </xf>
    <xf numFmtId="0" fontId="36" fillId="15" borderId="10" xfId="0" applyFont="1" applyFill="1" applyBorder="1"/>
    <xf numFmtId="0" fontId="36" fillId="15" borderId="10" xfId="0" applyFont="1" applyFill="1" applyBorder="1" applyAlignment="1">
      <alignment horizontal="left" vertical="center" wrapText="1"/>
    </xf>
    <xf numFmtId="164" fontId="37" fillId="15" borderId="10" xfId="0" applyNumberFormat="1" applyFont="1" applyFill="1" applyBorder="1" applyAlignment="1">
      <alignment horizontal="right"/>
    </xf>
    <xf numFmtId="9" fontId="37" fillId="15" borderId="10" xfId="0" applyNumberFormat="1" applyFont="1" applyFill="1" applyBorder="1" applyAlignment="1">
      <alignment horizontal="right"/>
    </xf>
    <xf numFmtId="9" fontId="37" fillId="15" borderId="36" xfId="0" applyNumberFormat="1" applyFont="1" applyFill="1" applyBorder="1" applyAlignment="1">
      <alignment horizontal="right"/>
    </xf>
    <xf numFmtId="164" fontId="54" fillId="15" borderId="10" xfId="0" applyNumberFormat="1" applyFont="1" applyFill="1" applyBorder="1" applyAlignment="1">
      <alignment horizontal="right"/>
    </xf>
    <xf numFmtId="164" fontId="38" fillId="0" borderId="29" xfId="0" applyNumberFormat="1" applyFont="1" applyBorder="1" applyAlignment="1">
      <alignment horizontal="right"/>
    </xf>
    <xf numFmtId="0" fontId="36" fillId="6" borderId="32" xfId="0" applyFont="1" applyFill="1" applyBorder="1" applyAlignment="1">
      <alignment horizontal="right" wrapText="1"/>
    </xf>
    <xf numFmtId="164" fontId="37" fillId="6" borderId="32" xfId="0" applyNumberFormat="1" applyFont="1" applyFill="1" applyBorder="1" applyAlignment="1">
      <alignment horizontal="right"/>
    </xf>
    <xf numFmtId="9" fontId="37" fillId="6" borderId="32" xfId="0" applyNumberFormat="1" applyFont="1" applyFill="1" applyBorder="1" applyAlignment="1">
      <alignment horizontal="right"/>
    </xf>
    <xf numFmtId="164" fontId="36" fillId="6" borderId="32" xfId="0" applyNumberFormat="1" applyFont="1" applyFill="1" applyBorder="1" applyAlignment="1">
      <alignment horizontal="right"/>
    </xf>
    <xf numFmtId="9" fontId="37" fillId="6" borderId="33" xfId="0" applyNumberFormat="1" applyFont="1" applyFill="1" applyBorder="1" applyAlignment="1">
      <alignment horizontal="right"/>
    </xf>
    <xf numFmtId="0" fontId="36" fillId="5" borderId="49" xfId="0" applyFont="1" applyFill="1" applyBorder="1" applyAlignment="1">
      <alignment horizontal="right" wrapText="1"/>
    </xf>
    <xf numFmtId="164" fontId="37" fillId="5" borderId="52" xfId="0" applyNumberFormat="1" applyFont="1" applyFill="1" applyBorder="1" applyAlignment="1">
      <alignment horizontal="right"/>
    </xf>
    <xf numFmtId="9" fontId="37" fillId="5" borderId="52" xfId="0" applyNumberFormat="1" applyFont="1" applyFill="1" applyBorder="1" applyAlignment="1">
      <alignment horizontal="right"/>
    </xf>
    <xf numFmtId="164" fontId="36" fillId="5" borderId="52" xfId="0" applyNumberFormat="1" applyFont="1" applyFill="1" applyBorder="1" applyAlignment="1">
      <alignment horizontal="right"/>
    </xf>
    <xf numFmtId="9" fontId="37" fillId="5" borderId="53" xfId="0" applyNumberFormat="1" applyFont="1" applyFill="1" applyBorder="1" applyAlignment="1">
      <alignment horizontal="right"/>
    </xf>
    <xf numFmtId="164" fontId="37" fillId="5" borderId="54" xfId="0" applyNumberFormat="1" applyFont="1" applyFill="1" applyBorder="1" applyAlignment="1">
      <alignment horizontal="right"/>
    </xf>
    <xf numFmtId="0" fontId="32" fillId="2" borderId="55" xfId="0" applyFont="1" applyFill="1" applyBorder="1" applyAlignment="1">
      <alignment horizontal="center" vertical="center" wrapText="1"/>
    </xf>
    <xf numFmtId="0" fontId="32" fillId="2" borderId="56" xfId="0" applyFont="1" applyFill="1" applyBorder="1" applyAlignment="1">
      <alignment horizontal="center" vertical="center" wrapText="1"/>
    </xf>
    <xf numFmtId="9" fontId="32" fillId="2" borderId="56" xfId="0" applyNumberFormat="1" applyFont="1" applyFill="1" applyBorder="1" applyAlignment="1">
      <alignment horizontal="center" vertical="center" wrapText="1"/>
    </xf>
    <xf numFmtId="0" fontId="32" fillId="2" borderId="57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9" fontId="33" fillId="2" borderId="57" xfId="0" applyNumberFormat="1" applyFont="1" applyFill="1" applyBorder="1" applyAlignment="1">
      <alignment horizontal="center" vertical="center" wrapText="1"/>
    </xf>
    <xf numFmtId="0" fontId="35" fillId="10" borderId="58" xfId="3" applyFont="1" applyFill="1" applyBorder="1" applyAlignment="1">
      <alignment horizontal="center" vertical="center" wrapText="1"/>
    </xf>
    <xf numFmtId="164" fontId="36" fillId="4" borderId="32" xfId="0" applyNumberFormat="1" applyFont="1" applyFill="1" applyBorder="1" applyAlignment="1">
      <alignment horizontal="right"/>
    </xf>
    <xf numFmtId="0" fontId="36" fillId="3" borderId="59" xfId="0" applyFont="1" applyFill="1" applyBorder="1" applyAlignment="1">
      <alignment horizontal="right" wrapText="1"/>
    </xf>
    <xf numFmtId="164" fontId="37" fillId="3" borderId="52" xfId="0" applyNumberFormat="1" applyFont="1" applyFill="1" applyBorder="1" applyAlignment="1">
      <alignment horizontal="right"/>
    </xf>
    <xf numFmtId="9" fontId="37" fillId="3" borderId="52" xfId="0" applyNumberFormat="1" applyFont="1" applyFill="1" applyBorder="1" applyAlignment="1">
      <alignment horizontal="right"/>
    </xf>
    <xf numFmtId="164" fontId="36" fillId="3" borderId="52" xfId="0" applyNumberFormat="1" applyFont="1" applyFill="1" applyBorder="1" applyAlignment="1">
      <alignment horizontal="right"/>
    </xf>
    <xf numFmtId="9" fontId="37" fillId="11" borderId="48" xfId="4" applyFont="1" applyFill="1" applyBorder="1" applyAlignment="1">
      <alignment horizontal="right"/>
    </xf>
    <xf numFmtId="164" fontId="37" fillId="3" borderId="54" xfId="0" applyNumberFormat="1" applyFont="1" applyFill="1" applyBorder="1" applyAlignment="1">
      <alignment horizontal="right"/>
    </xf>
    <xf numFmtId="0" fontId="45" fillId="14" borderId="0" xfId="0" applyFont="1" applyFill="1"/>
    <xf numFmtId="9" fontId="45" fillId="14" borderId="0" xfId="0" applyNumberFormat="1" applyFont="1" applyFill="1"/>
    <xf numFmtId="0" fontId="46" fillId="14" borderId="0" xfId="0" applyFont="1" applyFill="1"/>
    <xf numFmtId="0" fontId="47" fillId="14" borderId="0" xfId="0" applyFont="1" applyFill="1"/>
    <xf numFmtId="0" fontId="57" fillId="14" borderId="0" xfId="0" applyFont="1" applyFill="1"/>
    <xf numFmtId="44" fontId="55" fillId="13" borderId="42" xfId="1" applyFont="1" applyFill="1" applyBorder="1" applyAlignment="1">
      <alignment horizontal="center"/>
    </xf>
    <xf numFmtId="164" fontId="39" fillId="0" borderId="67" xfId="0" applyNumberFormat="1" applyFont="1" applyBorder="1" applyAlignment="1">
      <alignment horizontal="right"/>
    </xf>
    <xf numFmtId="0" fontId="58" fillId="2" borderId="9" xfId="0" applyFont="1" applyFill="1" applyBorder="1" applyAlignment="1">
      <alignment horizontal="center" vertical="center" wrapText="1"/>
    </xf>
    <xf numFmtId="44" fontId="55" fillId="0" borderId="40" xfId="1" applyFont="1" applyFill="1" applyBorder="1" applyAlignment="1">
      <alignment horizontal="center"/>
    </xf>
    <xf numFmtId="168" fontId="0" fillId="0" borderId="0" xfId="1" applyNumberFormat="1" applyFont="1" applyFill="1"/>
    <xf numFmtId="0" fontId="59" fillId="8" borderId="29" xfId="0" applyFont="1" applyFill="1" applyBorder="1" applyAlignment="1">
      <alignment horizontal="left" vertical="center" wrapText="1"/>
    </xf>
    <xf numFmtId="0" fontId="59" fillId="0" borderId="10" xfId="0" applyFont="1" applyBorder="1" applyAlignment="1">
      <alignment wrapText="1"/>
    </xf>
    <xf numFmtId="164" fontId="42" fillId="0" borderId="14" xfId="0" applyNumberFormat="1" applyFont="1" applyBorder="1" applyAlignment="1">
      <alignment horizontal="right"/>
    </xf>
    <xf numFmtId="44" fontId="55" fillId="13" borderId="40" xfId="1" applyFont="1" applyFill="1" applyBorder="1" applyAlignment="1">
      <alignment horizontal="center"/>
    </xf>
    <xf numFmtId="168" fontId="20" fillId="13" borderId="40" xfId="1" applyNumberFormat="1" applyFont="1" applyFill="1" applyBorder="1" applyAlignment="1">
      <alignment horizontal="center"/>
    </xf>
    <xf numFmtId="0" fontId="58" fillId="2" borderId="23" xfId="0" applyFont="1" applyFill="1" applyBorder="1" applyAlignment="1">
      <alignment horizontal="center" vertical="center" wrapText="1"/>
    </xf>
    <xf numFmtId="0" fontId="35" fillId="10" borderId="68" xfId="3" applyFont="1" applyFill="1" applyBorder="1" applyAlignment="1">
      <alignment horizontal="center" vertical="center" wrapText="1"/>
    </xf>
    <xf numFmtId="9" fontId="37" fillId="4" borderId="32" xfId="2" applyFont="1" applyFill="1" applyBorder="1" applyAlignment="1">
      <alignment horizontal="right"/>
    </xf>
    <xf numFmtId="9" fontId="37" fillId="3" borderId="69" xfId="2" applyFont="1" applyFill="1" applyBorder="1" applyAlignment="1">
      <alignment horizontal="right"/>
    </xf>
    <xf numFmtId="9" fontId="60" fillId="0" borderId="14" xfId="2" applyFont="1" applyBorder="1" applyAlignment="1">
      <alignment horizontal="right"/>
    </xf>
    <xf numFmtId="9" fontId="37" fillId="5" borderId="52" xfId="2" applyFont="1" applyFill="1" applyBorder="1" applyAlignment="1">
      <alignment horizontal="right"/>
    </xf>
    <xf numFmtId="9" fontId="37" fillId="6" borderId="32" xfId="2" applyFont="1" applyFill="1" applyBorder="1" applyAlignment="1">
      <alignment horizontal="right"/>
    </xf>
    <xf numFmtId="9" fontId="37" fillId="15" borderId="10" xfId="2" applyFont="1" applyFill="1" applyBorder="1" applyAlignment="1">
      <alignment horizontal="right"/>
    </xf>
    <xf numFmtId="0" fontId="33" fillId="6" borderId="10" xfId="0" applyFont="1" applyFill="1" applyBorder="1"/>
    <xf numFmtId="164" fontId="61" fillId="0" borderId="14" xfId="0" applyNumberFormat="1" applyFont="1" applyBorder="1" applyAlignment="1">
      <alignment horizontal="right"/>
    </xf>
    <xf numFmtId="9" fontId="60" fillId="0" borderId="14" xfId="2" applyFont="1" applyFill="1" applyBorder="1" applyAlignment="1">
      <alignment horizontal="right"/>
    </xf>
    <xf numFmtId="0" fontId="54" fillId="2" borderId="4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" fontId="17" fillId="0" borderId="0" xfId="0" applyNumberFormat="1" applyFont="1" applyAlignment="1">
      <alignment horizontal="right"/>
    </xf>
    <xf numFmtId="9" fontId="61" fillId="0" borderId="28" xfId="0" applyNumberFormat="1" applyFont="1" applyBorder="1" applyAlignment="1">
      <alignment horizontal="right"/>
    </xf>
    <xf numFmtId="164" fontId="12" fillId="9" borderId="14" xfId="0" applyNumberFormat="1" applyFont="1" applyFill="1" applyBorder="1" applyAlignment="1">
      <alignment horizontal="right"/>
    </xf>
    <xf numFmtId="0" fontId="31" fillId="0" borderId="23" xfId="0" applyFont="1" applyBorder="1" applyAlignment="1">
      <alignment horizontal="center" vertical="center" wrapText="1"/>
    </xf>
    <xf numFmtId="0" fontId="27" fillId="0" borderId="24" xfId="0" applyFont="1" applyBorder="1"/>
    <xf numFmtId="0" fontId="27" fillId="0" borderId="25" xfId="0" applyFont="1" applyBorder="1"/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40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38" xfId="0" applyFont="1" applyFill="1" applyBorder="1" applyAlignment="1">
      <alignment horizontal="center" vertical="center" wrapText="1"/>
    </xf>
    <xf numFmtId="0" fontId="26" fillId="2" borderId="39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27" fillId="0" borderId="39" xfId="0" applyFont="1" applyBorder="1"/>
    <xf numFmtId="0" fontId="27" fillId="0" borderId="8" xfId="0" applyFont="1" applyBorder="1"/>
    <xf numFmtId="0" fontId="36" fillId="5" borderId="50" xfId="0" applyFont="1" applyFill="1" applyBorder="1" applyAlignment="1">
      <alignment horizontal="left"/>
    </xf>
    <xf numFmtId="0" fontId="27" fillId="0" borderId="51" xfId="0" applyFont="1" applyBorder="1"/>
    <xf numFmtId="0" fontId="36" fillId="6" borderId="30" xfId="0" applyFont="1" applyFill="1" applyBorder="1" applyAlignment="1">
      <alignment horizontal="left"/>
    </xf>
    <xf numFmtId="0" fontId="27" fillId="0" borderId="31" xfId="0" applyFont="1" applyBorder="1"/>
    <xf numFmtId="0" fontId="38" fillId="0" borderId="29" xfId="0" applyFont="1" applyBorder="1" applyAlignment="1">
      <alignment horizontal="left" vertical="center" wrapText="1"/>
    </xf>
    <xf numFmtId="0" fontId="27" fillId="0" borderId="17" xfId="0" applyFont="1" applyBorder="1"/>
    <xf numFmtId="0" fontId="27" fillId="0" borderId="32" xfId="0" applyFont="1" applyBorder="1"/>
    <xf numFmtId="0" fontId="36" fillId="3" borderId="50" xfId="0" applyFont="1" applyFill="1" applyBorder="1" applyAlignment="1">
      <alignment horizontal="left"/>
    </xf>
    <xf numFmtId="0" fontId="36" fillId="4" borderId="30" xfId="0" applyFont="1" applyFill="1" applyBorder="1" applyAlignment="1">
      <alignment horizontal="left"/>
    </xf>
    <xf numFmtId="0" fontId="36" fillId="4" borderId="14" xfId="0" applyFont="1" applyFill="1" applyBorder="1" applyAlignment="1">
      <alignment horizontal="left"/>
    </xf>
    <xf numFmtId="0" fontId="27" fillId="0" borderId="16" xfId="0" applyFont="1" applyBorder="1"/>
    <xf numFmtId="0" fontId="26" fillId="2" borderId="60" xfId="0" applyFont="1" applyFill="1" applyBorder="1" applyAlignment="1">
      <alignment horizontal="center" vertical="center" wrapText="1"/>
    </xf>
    <xf numFmtId="0" fontId="26" fillId="2" borderId="61" xfId="0" applyFont="1" applyFill="1" applyBorder="1" applyAlignment="1">
      <alignment horizontal="center" vertical="center" wrapText="1"/>
    </xf>
    <xf numFmtId="0" fontId="26" fillId="2" borderId="62" xfId="0" applyFont="1" applyFill="1" applyBorder="1" applyAlignment="1">
      <alignment horizontal="center" vertical="center" wrapText="1"/>
    </xf>
    <xf numFmtId="0" fontId="26" fillId="2" borderId="63" xfId="0" applyFont="1" applyFill="1" applyBorder="1" applyAlignment="1">
      <alignment horizontal="center" vertical="center" wrapText="1"/>
    </xf>
    <xf numFmtId="0" fontId="26" fillId="2" borderId="64" xfId="0" applyFont="1" applyFill="1" applyBorder="1" applyAlignment="1">
      <alignment horizontal="center" vertical="center" wrapText="1"/>
    </xf>
    <xf numFmtId="0" fontId="26" fillId="2" borderId="65" xfId="0" applyFont="1" applyFill="1" applyBorder="1" applyAlignment="1">
      <alignment horizontal="center" vertical="center" wrapText="1"/>
    </xf>
    <xf numFmtId="0" fontId="26" fillId="2" borderId="66" xfId="0" applyFont="1" applyFill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left"/>
    </xf>
    <xf numFmtId="0" fontId="6" fillId="6" borderId="20" xfId="0" applyFont="1" applyFill="1" applyBorder="1" applyAlignment="1">
      <alignment horizontal="left"/>
    </xf>
    <xf numFmtId="0" fontId="3" fillId="0" borderId="21" xfId="0" applyFont="1" applyBorder="1"/>
    <xf numFmtId="0" fontId="8" fillId="0" borderId="19" xfId="0" applyFont="1" applyBorder="1" applyAlignment="1">
      <alignment horizontal="left" vertical="center" wrapText="1"/>
    </xf>
    <xf numFmtId="0" fontId="3" fillId="0" borderId="17" xfId="0" applyFont="1" applyBorder="1"/>
    <xf numFmtId="0" fontId="3" fillId="0" borderId="18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6" fillId="3" borderId="11" xfId="0" applyFont="1" applyFill="1" applyBorder="1" applyAlignment="1">
      <alignment horizontal="left"/>
    </xf>
    <xf numFmtId="0" fontId="3" fillId="0" borderId="12" xfId="0" applyFont="1" applyBorder="1"/>
    <xf numFmtId="0" fontId="6" fillId="4" borderId="14" xfId="0" applyFont="1" applyFill="1" applyBorder="1" applyAlignment="1">
      <alignment horizontal="left"/>
    </xf>
    <xf numFmtId="0" fontId="3" fillId="0" borderId="15" xfId="0" applyFont="1" applyBorder="1"/>
    <xf numFmtId="0" fontId="6" fillId="4" borderId="20" xfId="0" applyFont="1" applyFill="1" applyBorder="1" applyAlignment="1">
      <alignment horizontal="left"/>
    </xf>
    <xf numFmtId="0" fontId="6" fillId="5" borderId="20" xfId="0" applyFont="1" applyFill="1" applyBorder="1" applyAlignment="1">
      <alignment horizontal="left"/>
    </xf>
  </cellXfs>
  <cellStyles count="5">
    <cellStyle name="Moneda" xfId="1" builtinId="4"/>
    <cellStyle name="Normal" xfId="0" builtinId="0"/>
    <cellStyle name="Normal 2" xfId="3" xr:uid="{EFBD7285-AB39-4527-956C-47FE95622CE5}"/>
    <cellStyle name="Porcentaje" xfId="2" builtinId="5"/>
    <cellStyle name="Porcentaje 2" xfId="4" xr:uid="{EFB0BBE1-3AFF-4DBB-80A9-620436F7F1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5" Type="http://customschemas.google.com/relationships/workbookmetadata" Target="metadata"/><Relationship Id="rId2" Type="http://schemas.openxmlformats.org/officeDocument/2006/relationships/worksheet" Target="worksheets/sheet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28" Type="http://schemas.openxmlformats.org/officeDocument/2006/relationships/sharedStrings" Target="sharedStrings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BG85"/>
  <sheetViews>
    <sheetView showGridLines="0" workbookViewId="0">
      <pane xSplit="4" ySplit="7" topLeftCell="BA13" activePane="bottomRight" state="frozen"/>
      <selection pane="topRight" activeCell="E1" sqref="E1"/>
      <selection pane="bottomLeft" activeCell="A8" sqref="A8"/>
      <selection pane="bottomRight" activeCell="BB63" sqref="BB63"/>
    </sheetView>
  </sheetViews>
  <sheetFormatPr baseColWidth="10" defaultColWidth="12.6640625" defaultRowHeight="15" customHeight="1" outlineLevelRow="2" outlineLevelCol="1" x14ac:dyDescent="0.25"/>
  <cols>
    <col min="1" max="1" width="2.21875" customWidth="1"/>
    <col min="2" max="2" width="9.77734375" customWidth="1"/>
    <col min="3" max="3" width="41.109375" customWidth="1"/>
    <col min="4" max="4" width="18.21875" customWidth="1"/>
    <col min="5" max="5" width="16.88671875" hidden="1" customWidth="1" outlineLevel="1"/>
    <col min="6" max="6" width="14" hidden="1" customWidth="1" outlineLevel="1"/>
    <col min="7" max="7" width="15.21875" hidden="1" customWidth="1" outlineLevel="1"/>
    <col min="8" max="8" width="16.21875" hidden="1" customWidth="1" outlineLevel="1"/>
    <col min="9" max="9" width="16.88671875" hidden="1" customWidth="1" outlineLevel="1"/>
    <col min="10" max="10" width="14" hidden="1" customWidth="1" outlineLevel="1"/>
    <col min="11" max="11" width="15.21875" hidden="1" customWidth="1" outlineLevel="1"/>
    <col min="12" max="12" width="16.21875" hidden="1" customWidth="1" outlineLevel="1"/>
    <col min="13" max="13" width="16.88671875" hidden="1" customWidth="1" outlineLevel="1"/>
    <col min="14" max="14" width="14" hidden="1" customWidth="1" outlineLevel="1"/>
    <col min="15" max="15" width="15.21875" hidden="1" customWidth="1" outlineLevel="1"/>
    <col min="16" max="16" width="16.21875" hidden="1" customWidth="1" outlineLevel="1"/>
    <col min="17" max="17" width="16.88671875" hidden="1" customWidth="1" outlineLevel="1"/>
    <col min="18" max="18" width="14" hidden="1" customWidth="1" outlineLevel="1"/>
    <col min="19" max="19" width="15.21875" hidden="1" customWidth="1" outlineLevel="1"/>
    <col min="20" max="20" width="16.21875" hidden="1" customWidth="1" outlineLevel="1"/>
    <col min="21" max="21" width="16.88671875" hidden="1" customWidth="1" outlineLevel="1"/>
    <col min="22" max="22" width="14" hidden="1" customWidth="1" outlineLevel="1"/>
    <col min="23" max="23" width="15.21875" hidden="1" customWidth="1" outlineLevel="1"/>
    <col min="24" max="24" width="16.21875" hidden="1" customWidth="1" outlineLevel="1"/>
    <col min="25" max="25" width="16.88671875" hidden="1" customWidth="1" outlineLevel="1"/>
    <col min="26" max="26" width="14" hidden="1" customWidth="1" outlineLevel="1"/>
    <col min="27" max="27" width="15.21875" hidden="1" customWidth="1" outlineLevel="1"/>
    <col min="28" max="28" width="16.21875" hidden="1" customWidth="1" outlineLevel="1"/>
    <col min="29" max="29" width="16.88671875" hidden="1" customWidth="1" outlineLevel="1"/>
    <col min="30" max="30" width="14" hidden="1" customWidth="1" outlineLevel="1"/>
    <col min="31" max="31" width="12.88671875" hidden="1" customWidth="1" outlineLevel="1"/>
    <col min="32" max="32" width="8.21875" hidden="1" customWidth="1" outlineLevel="1"/>
    <col min="33" max="33" width="15.88671875" hidden="1" customWidth="1" outlineLevel="1"/>
    <col min="34" max="34" width="7.21875" hidden="1" customWidth="1" outlineLevel="1"/>
    <col min="35" max="35" width="14.44140625" hidden="1" customWidth="1" outlineLevel="1"/>
    <col min="36" max="36" width="11.44140625" hidden="1" customWidth="1" outlineLevel="1"/>
    <col min="37" max="37" width="11.77734375" hidden="1" customWidth="1" outlineLevel="1"/>
    <col min="38" max="38" width="9.21875" hidden="1" customWidth="1" outlineLevel="1"/>
    <col min="39" max="39" width="13.77734375" hidden="1" customWidth="1" outlineLevel="1"/>
    <col min="40" max="40" width="14.44140625" hidden="1" customWidth="1" outlineLevel="1"/>
    <col min="41" max="41" width="15.44140625" hidden="1" customWidth="1" outlineLevel="1"/>
    <col min="42" max="42" width="16.109375" hidden="1" customWidth="1" outlineLevel="1"/>
    <col min="43" max="43" width="14.44140625" hidden="1" customWidth="1" outlineLevel="1"/>
    <col min="44" max="44" width="11.21875" hidden="1" customWidth="1" outlineLevel="1"/>
    <col min="45" max="45" width="9.21875" hidden="1" customWidth="1" outlineLevel="1"/>
    <col min="46" max="46" width="12" hidden="1" customWidth="1" outlineLevel="1"/>
    <col min="47" max="47" width="13.21875" hidden="1" customWidth="1" outlineLevel="1"/>
    <col min="48" max="48" width="12.109375" hidden="1" customWidth="1" outlineLevel="1"/>
    <col min="49" max="49" width="16.44140625" hidden="1" customWidth="1" outlineLevel="1"/>
    <col min="50" max="50" width="11.21875" hidden="1" customWidth="1" outlineLevel="1"/>
    <col min="51" max="51" width="8.44140625" hidden="1" customWidth="1" outlineLevel="1"/>
    <col min="52" max="52" width="24.88671875" hidden="1" customWidth="1" outlineLevel="1"/>
    <col min="53" max="53" width="22.6640625" customWidth="1" outlineLevel="1"/>
    <col min="54" max="54" width="23.33203125" customWidth="1"/>
    <col min="55" max="55" width="9.44140625" customWidth="1" outlineLevel="1"/>
    <col min="56" max="56" width="22" customWidth="1"/>
    <col min="57" max="57" width="22.109375" customWidth="1"/>
    <col min="58" max="58" width="22" customWidth="1"/>
    <col min="59" max="64" width="18.21875" customWidth="1"/>
  </cols>
  <sheetData>
    <row r="1" spans="1:59" ht="12" customHeight="1" x14ac:dyDescent="0.25">
      <c r="A1" s="83"/>
      <c r="B1" s="268" t="s">
        <v>219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70"/>
      <c r="BA1" s="84"/>
      <c r="BB1" s="85"/>
      <c r="BC1" s="85"/>
      <c r="BD1" s="85"/>
      <c r="BE1" s="85"/>
      <c r="BF1" s="85"/>
      <c r="BG1" s="85"/>
    </row>
    <row r="2" spans="1:59" ht="12" customHeight="1" x14ac:dyDescent="0.25">
      <c r="A2" s="83"/>
      <c r="B2" s="271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  <c r="AR2" s="272"/>
      <c r="AS2" s="272"/>
      <c r="AT2" s="272"/>
      <c r="AU2" s="272"/>
      <c r="AV2" s="272"/>
      <c r="AW2" s="272"/>
      <c r="AX2" s="272"/>
      <c r="AY2" s="272"/>
      <c r="AZ2" s="273"/>
      <c r="BA2" s="84"/>
      <c r="BB2" s="85"/>
      <c r="BC2" s="85"/>
      <c r="BD2" s="85"/>
      <c r="BE2" s="85"/>
      <c r="BF2" s="85"/>
      <c r="BG2" s="85"/>
    </row>
    <row r="3" spans="1:59" ht="12" customHeight="1" x14ac:dyDescent="0.25">
      <c r="A3" s="83"/>
      <c r="B3" s="271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  <c r="AP3" s="272"/>
      <c r="AQ3" s="272"/>
      <c r="AR3" s="272"/>
      <c r="AS3" s="272"/>
      <c r="AT3" s="272"/>
      <c r="AU3" s="272"/>
      <c r="AV3" s="272"/>
      <c r="AW3" s="272"/>
      <c r="AX3" s="272"/>
      <c r="AY3" s="272"/>
      <c r="AZ3" s="273"/>
      <c r="BA3" s="84"/>
      <c r="BB3" s="85"/>
      <c r="BC3" s="85"/>
      <c r="BD3" s="85"/>
      <c r="BE3" s="85"/>
      <c r="BF3" s="85"/>
      <c r="BG3" s="85"/>
    </row>
    <row r="4" spans="1:59" ht="12" customHeight="1" x14ac:dyDescent="0.25">
      <c r="A4" s="83"/>
      <c r="B4" s="271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2"/>
      <c r="AK4" s="272"/>
      <c r="AL4" s="272"/>
      <c r="AM4" s="272"/>
      <c r="AN4" s="272"/>
      <c r="AO4" s="272"/>
      <c r="AP4" s="272"/>
      <c r="AQ4" s="272"/>
      <c r="AR4" s="272"/>
      <c r="AS4" s="272"/>
      <c r="AT4" s="272"/>
      <c r="AU4" s="272"/>
      <c r="AV4" s="272"/>
      <c r="AW4" s="272"/>
      <c r="AX4" s="272"/>
      <c r="AY4" s="272"/>
      <c r="AZ4" s="273"/>
      <c r="BA4" s="84"/>
      <c r="BB4" s="85"/>
      <c r="BC4" s="85"/>
      <c r="BD4" s="85"/>
      <c r="BE4" s="85"/>
      <c r="BF4" s="85"/>
      <c r="BG4" s="85"/>
    </row>
    <row r="5" spans="1:59" ht="12" customHeight="1" thickBot="1" x14ac:dyDescent="0.3">
      <c r="A5" s="83"/>
      <c r="B5" s="274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P5" s="275"/>
      <c r="AQ5" s="275"/>
      <c r="AR5" s="275"/>
      <c r="AS5" s="275"/>
      <c r="AT5" s="275"/>
      <c r="AU5" s="275"/>
      <c r="AV5" s="275"/>
      <c r="AW5" s="275"/>
      <c r="AX5" s="275"/>
      <c r="AY5" s="275"/>
      <c r="AZ5" s="276"/>
      <c r="BA5" s="84"/>
      <c r="BB5" s="85"/>
      <c r="BC5" s="85"/>
      <c r="BD5" s="85"/>
      <c r="BE5" s="88"/>
      <c r="BF5" s="85"/>
      <c r="BG5" s="85"/>
    </row>
    <row r="6" spans="1:59" ht="19.5" customHeight="1" thickBot="1" x14ac:dyDescent="0.3">
      <c r="A6" s="86"/>
      <c r="B6" s="87"/>
      <c r="C6" s="87"/>
      <c r="D6" s="87"/>
      <c r="E6" s="277" t="s">
        <v>100</v>
      </c>
      <c r="F6" s="278"/>
      <c r="G6" s="278"/>
      <c r="H6" s="279"/>
      <c r="I6" s="277" t="s">
        <v>101</v>
      </c>
      <c r="J6" s="278"/>
      <c r="K6" s="278"/>
      <c r="L6" s="279"/>
      <c r="M6" s="277" t="s">
        <v>102</v>
      </c>
      <c r="N6" s="278"/>
      <c r="O6" s="278"/>
      <c r="P6" s="279"/>
      <c r="Q6" s="277" t="s">
        <v>103</v>
      </c>
      <c r="R6" s="278"/>
      <c r="S6" s="278"/>
      <c r="T6" s="279"/>
      <c r="U6" s="277" t="s">
        <v>104</v>
      </c>
      <c r="V6" s="278"/>
      <c r="W6" s="278"/>
      <c r="X6" s="279"/>
      <c r="Y6" s="277" t="s">
        <v>105</v>
      </c>
      <c r="Z6" s="278"/>
      <c r="AA6" s="278"/>
      <c r="AB6" s="279"/>
      <c r="AC6" s="277" t="s">
        <v>106</v>
      </c>
      <c r="AD6" s="278"/>
      <c r="AE6" s="278"/>
      <c r="AF6" s="279"/>
      <c r="AG6" s="277" t="s">
        <v>107</v>
      </c>
      <c r="AH6" s="278"/>
      <c r="AI6" s="278"/>
      <c r="AJ6" s="279"/>
      <c r="AK6" s="277" t="s">
        <v>108</v>
      </c>
      <c r="AL6" s="278"/>
      <c r="AM6" s="278"/>
      <c r="AN6" s="279"/>
      <c r="AO6" s="277" t="s">
        <v>109</v>
      </c>
      <c r="AP6" s="278"/>
      <c r="AQ6" s="278"/>
      <c r="AR6" s="279"/>
      <c r="AS6" s="277" t="s">
        <v>110</v>
      </c>
      <c r="AT6" s="278"/>
      <c r="AU6" s="278"/>
      <c r="AV6" s="279"/>
      <c r="AW6" s="277" t="s">
        <v>111</v>
      </c>
      <c r="AX6" s="278"/>
      <c r="AY6" s="278"/>
      <c r="AZ6" s="279"/>
      <c r="BA6" s="265" t="s">
        <v>112</v>
      </c>
      <c r="BB6" s="266"/>
      <c r="BC6" s="267"/>
      <c r="BD6" s="85"/>
      <c r="BE6" s="88" t="s">
        <v>227</v>
      </c>
      <c r="BF6" s="85"/>
      <c r="BG6" s="85"/>
    </row>
    <row r="7" spans="1:59" ht="42" customHeight="1" thickBot="1" x14ac:dyDescent="0.3">
      <c r="A7" s="86"/>
      <c r="B7" s="220" t="s">
        <v>0</v>
      </c>
      <c r="C7" s="220" t="s">
        <v>1</v>
      </c>
      <c r="D7" s="220" t="s">
        <v>2</v>
      </c>
      <c r="E7" s="221" t="s">
        <v>113</v>
      </c>
      <c r="F7" s="221" t="s">
        <v>114</v>
      </c>
      <c r="G7" s="221" t="s">
        <v>115</v>
      </c>
      <c r="H7" s="222" t="s">
        <v>116</v>
      </c>
      <c r="I7" s="221" t="s">
        <v>113</v>
      </c>
      <c r="J7" s="221" t="s">
        <v>114</v>
      </c>
      <c r="K7" s="221" t="s">
        <v>115</v>
      </c>
      <c r="L7" s="222" t="s">
        <v>116</v>
      </c>
      <c r="M7" s="221" t="s">
        <v>113</v>
      </c>
      <c r="N7" s="221" t="s">
        <v>114</v>
      </c>
      <c r="O7" s="221" t="s">
        <v>115</v>
      </c>
      <c r="P7" s="222" t="s">
        <v>116</v>
      </c>
      <c r="Q7" s="221" t="s">
        <v>113</v>
      </c>
      <c r="R7" s="221" t="s">
        <v>114</v>
      </c>
      <c r="S7" s="221" t="s">
        <v>115</v>
      </c>
      <c r="T7" s="222" t="s">
        <v>116</v>
      </c>
      <c r="U7" s="221" t="s">
        <v>113</v>
      </c>
      <c r="V7" s="221" t="s">
        <v>114</v>
      </c>
      <c r="W7" s="221" t="s">
        <v>115</v>
      </c>
      <c r="X7" s="222" t="s">
        <v>116</v>
      </c>
      <c r="Y7" s="221" t="s">
        <v>113</v>
      </c>
      <c r="Z7" s="221" t="s">
        <v>114</v>
      </c>
      <c r="AA7" s="221" t="s">
        <v>115</v>
      </c>
      <c r="AB7" s="222" t="s">
        <v>116</v>
      </c>
      <c r="AC7" s="221" t="s">
        <v>113</v>
      </c>
      <c r="AD7" s="221" t="s">
        <v>114</v>
      </c>
      <c r="AE7" s="221" t="s">
        <v>115</v>
      </c>
      <c r="AF7" s="222" t="s">
        <v>116</v>
      </c>
      <c r="AG7" s="221" t="s">
        <v>113</v>
      </c>
      <c r="AH7" s="221" t="s">
        <v>114</v>
      </c>
      <c r="AI7" s="221" t="s">
        <v>115</v>
      </c>
      <c r="AJ7" s="222" t="s">
        <v>116</v>
      </c>
      <c r="AK7" s="221" t="s">
        <v>113</v>
      </c>
      <c r="AL7" s="221" t="s">
        <v>114</v>
      </c>
      <c r="AM7" s="221" t="s">
        <v>115</v>
      </c>
      <c r="AN7" s="222" t="s">
        <v>116</v>
      </c>
      <c r="AO7" s="221" t="s">
        <v>113</v>
      </c>
      <c r="AP7" s="221" t="s">
        <v>114</v>
      </c>
      <c r="AQ7" s="221" t="s">
        <v>115</v>
      </c>
      <c r="AR7" s="222" t="s">
        <v>116</v>
      </c>
      <c r="AS7" s="221" t="s">
        <v>113</v>
      </c>
      <c r="AT7" s="221" t="s">
        <v>114</v>
      </c>
      <c r="AU7" s="221" t="s">
        <v>115</v>
      </c>
      <c r="AV7" s="222" t="s">
        <v>116</v>
      </c>
      <c r="AW7" s="221" t="s">
        <v>113</v>
      </c>
      <c r="AX7" s="221" t="s">
        <v>114</v>
      </c>
      <c r="AY7" s="221" t="s">
        <v>115</v>
      </c>
      <c r="AZ7" s="222" t="s">
        <v>116</v>
      </c>
      <c r="BA7" s="223" t="s">
        <v>3</v>
      </c>
      <c r="BB7" s="224" t="s">
        <v>117</v>
      </c>
      <c r="BC7" s="225" t="s">
        <v>118</v>
      </c>
      <c r="BD7" s="226" t="s">
        <v>220</v>
      </c>
      <c r="BE7" s="220" t="s">
        <v>119</v>
      </c>
      <c r="BF7" s="226" t="s">
        <v>221</v>
      </c>
      <c r="BG7" s="173" t="s">
        <v>228</v>
      </c>
    </row>
    <row r="8" spans="1:59" ht="25.5" customHeight="1" thickBot="1" x14ac:dyDescent="0.35">
      <c r="A8" s="86"/>
      <c r="B8" s="228"/>
      <c r="C8" s="287" t="s">
        <v>233</v>
      </c>
      <c r="D8" s="281"/>
      <c r="E8" s="229">
        <v>16091162.5</v>
      </c>
      <c r="F8" s="229">
        <v>1167000</v>
      </c>
      <c r="G8" s="229">
        <v>-14924162.5</v>
      </c>
      <c r="H8" s="230">
        <v>7.25242815738142E-2</v>
      </c>
      <c r="I8" s="229">
        <v>16091162.5</v>
      </c>
      <c r="J8" s="229">
        <v>13441000</v>
      </c>
      <c r="K8" s="229">
        <v>-2650162.4999999991</v>
      </c>
      <c r="L8" s="230">
        <v>0.83530322933473578</v>
      </c>
      <c r="M8" s="229">
        <v>16091162.5</v>
      </c>
      <c r="N8" s="229">
        <v>30124915</v>
      </c>
      <c r="O8" s="229">
        <v>13488752.500000004</v>
      </c>
      <c r="P8" s="230">
        <v>1.8721403751904189</v>
      </c>
      <c r="Q8" s="229">
        <v>11792170.833333332</v>
      </c>
      <c r="R8" s="229">
        <v>22659200</v>
      </c>
      <c r="S8" s="229">
        <v>10867029.166666668</v>
      </c>
      <c r="T8" s="230">
        <v>1.9215461105726577</v>
      </c>
      <c r="U8" s="229">
        <v>16091162.5</v>
      </c>
      <c r="V8" s="231">
        <v>36613870</v>
      </c>
      <c r="W8" s="229">
        <v>20522707.5</v>
      </c>
      <c r="X8" s="230">
        <v>2.2754024142133922</v>
      </c>
      <c r="Y8" s="229">
        <v>16091162.5</v>
      </c>
      <c r="Z8" s="231">
        <v>2453225</v>
      </c>
      <c r="AA8" s="229">
        <v>-13637937.5</v>
      </c>
      <c r="AB8" s="230">
        <v>0.15245790973772094</v>
      </c>
      <c r="AC8" s="229">
        <v>16091162.5</v>
      </c>
      <c r="AD8" s="231">
        <v>9542407</v>
      </c>
      <c r="AE8" s="229">
        <v>-6548755.5</v>
      </c>
      <c r="AF8" s="230">
        <v>0.59302160425015904</v>
      </c>
      <c r="AG8" s="229">
        <v>16091162.5</v>
      </c>
      <c r="AH8" s="229">
        <v>5426055.0099999998</v>
      </c>
      <c r="AI8" s="229">
        <v>-10665107.489999998</v>
      </c>
      <c r="AJ8" s="230">
        <v>0.33720714771229238</v>
      </c>
      <c r="AK8" s="229">
        <v>-10665107.489999998</v>
      </c>
      <c r="AL8" s="229">
        <v>0</v>
      </c>
      <c r="AM8" s="229">
        <v>10665107.489999998</v>
      </c>
      <c r="AN8" s="230">
        <v>0</v>
      </c>
      <c r="AO8" s="229">
        <v>10665107.489999998</v>
      </c>
      <c r="AP8" s="229">
        <v>0</v>
      </c>
      <c r="AQ8" s="229">
        <v>-10665107.489999998</v>
      </c>
      <c r="AR8" s="230">
        <v>0</v>
      </c>
      <c r="AS8" s="229">
        <v>-10665107.489999998</v>
      </c>
      <c r="AT8" s="229">
        <v>0</v>
      </c>
      <c r="AU8" s="229">
        <v>10665107.489999998</v>
      </c>
      <c r="AV8" s="230">
        <v>0</v>
      </c>
      <c r="AW8" s="229">
        <v>10665107.489999998</v>
      </c>
      <c r="AX8" s="229">
        <v>0</v>
      </c>
      <c r="AY8" s="229">
        <v>-10665107.489999998</v>
      </c>
      <c r="AZ8" s="230">
        <v>0</v>
      </c>
      <c r="BA8" s="229">
        <f>+BA9+BA11+BA17+BA20</f>
        <v>177593950</v>
      </c>
      <c r="BB8" s="229">
        <f>+BB9+BB11+BB17+BB20</f>
        <v>185062714.14000002</v>
      </c>
      <c r="BC8" s="232">
        <f>+IFERROR(BB8/BA8,0)</f>
        <v>1.0420552847661759</v>
      </c>
      <c r="BD8" s="229">
        <f>+BD17</f>
        <v>456861710.36000001</v>
      </c>
      <c r="BE8" s="229">
        <f>+BD8+BB8</f>
        <v>641924424.5</v>
      </c>
      <c r="BF8" s="233">
        <f>+BF17</f>
        <v>190000000</v>
      </c>
      <c r="BG8" s="172">
        <f>+BE8+BF8</f>
        <v>831924424.5</v>
      </c>
    </row>
    <row r="9" spans="1:59" ht="18" customHeight="1" x14ac:dyDescent="0.3">
      <c r="A9" s="86"/>
      <c r="B9" s="117">
        <v>1</v>
      </c>
      <c r="C9" s="288" t="s">
        <v>8</v>
      </c>
      <c r="D9" s="283"/>
      <c r="E9" s="118">
        <v>4291666.666666667</v>
      </c>
      <c r="F9" s="118">
        <v>-338000</v>
      </c>
      <c r="G9" s="118">
        <v>-4629666.666666667</v>
      </c>
      <c r="H9" s="119">
        <v>-7.8757281553398048E-2</v>
      </c>
      <c r="I9" s="118">
        <v>4291666.666666667</v>
      </c>
      <c r="J9" s="118">
        <v>363000</v>
      </c>
      <c r="K9" s="118">
        <v>-3928666.6666666665</v>
      </c>
      <c r="L9" s="119">
        <v>8.458252427184465E-2</v>
      </c>
      <c r="M9" s="118">
        <v>4291666.666666667</v>
      </c>
      <c r="N9" s="118">
        <v>1475000</v>
      </c>
      <c r="O9" s="118">
        <v>-2816666.6666666665</v>
      </c>
      <c r="P9" s="119">
        <v>0.34368932038834948</v>
      </c>
      <c r="Q9" s="118">
        <v>4291666.666666667</v>
      </c>
      <c r="R9" s="118">
        <v>550000</v>
      </c>
      <c r="S9" s="118">
        <v>-3741666.6666666665</v>
      </c>
      <c r="T9" s="119">
        <v>0.12815533980582525</v>
      </c>
      <c r="U9" s="118">
        <v>4291666.666666667</v>
      </c>
      <c r="V9" s="227">
        <v>28550000</v>
      </c>
      <c r="W9" s="118">
        <v>24258333.333333332</v>
      </c>
      <c r="X9" s="119">
        <v>6.6524271844660188</v>
      </c>
      <c r="Y9" s="118">
        <v>4291666.666666667</v>
      </c>
      <c r="Z9" s="227">
        <v>0</v>
      </c>
      <c r="AA9" s="118">
        <v>-4291666.666666667</v>
      </c>
      <c r="AB9" s="119">
        <v>0</v>
      </c>
      <c r="AC9" s="118">
        <v>4291666.666666667</v>
      </c>
      <c r="AD9" s="227">
        <v>1320000</v>
      </c>
      <c r="AE9" s="118">
        <v>-2971666.6666666665</v>
      </c>
      <c r="AF9" s="119">
        <v>0.30757281553398058</v>
      </c>
      <c r="AG9" s="118">
        <v>4291666.666666667</v>
      </c>
      <c r="AH9" s="118">
        <v>1290000</v>
      </c>
      <c r="AI9" s="118">
        <v>-3001666.6666666665</v>
      </c>
      <c r="AJ9" s="119">
        <v>0.30058252427184462</v>
      </c>
      <c r="AK9" s="118">
        <v>-3001666.6666666665</v>
      </c>
      <c r="AL9" s="118">
        <v>0</v>
      </c>
      <c r="AM9" s="118">
        <v>3001666.6666666665</v>
      </c>
      <c r="AN9" s="119">
        <v>0</v>
      </c>
      <c r="AO9" s="118">
        <v>3001666.6666666665</v>
      </c>
      <c r="AP9" s="118">
        <v>0</v>
      </c>
      <c r="AQ9" s="118">
        <v>-3001666.6666666665</v>
      </c>
      <c r="AR9" s="119">
        <v>0</v>
      </c>
      <c r="AS9" s="118">
        <v>-3001666.6666666665</v>
      </c>
      <c r="AT9" s="118">
        <v>0</v>
      </c>
      <c r="AU9" s="118">
        <v>3001666.6666666665</v>
      </c>
      <c r="AV9" s="119">
        <v>0</v>
      </c>
      <c r="AW9" s="118">
        <v>3001666.6666666665</v>
      </c>
      <c r="AX9" s="118">
        <v>0</v>
      </c>
      <c r="AY9" s="118">
        <v>-3001666.6666666665</v>
      </c>
      <c r="AZ9" s="119">
        <v>0</v>
      </c>
      <c r="BA9" s="118">
        <f>+BA10</f>
        <v>36000000</v>
      </c>
      <c r="BB9" s="118">
        <f>SUM(BB10:BB10)</f>
        <v>31033666</v>
      </c>
      <c r="BC9" s="120">
        <v>0.71876050485436893</v>
      </c>
      <c r="BD9" s="118"/>
      <c r="BE9" s="118">
        <f>+BD9+BB9</f>
        <v>31033666</v>
      </c>
      <c r="BF9" s="118"/>
      <c r="BG9" s="89"/>
    </row>
    <row r="10" spans="1:59" ht="37.049999999999997" customHeight="1" outlineLevel="2" x14ac:dyDescent="0.3">
      <c r="A10" s="86" t="s">
        <v>121</v>
      </c>
      <c r="B10" s="95">
        <v>45323</v>
      </c>
      <c r="C10" s="104" t="s">
        <v>8</v>
      </c>
      <c r="D10" s="104" t="s">
        <v>8</v>
      </c>
      <c r="E10" s="98">
        <v>3000000</v>
      </c>
      <c r="F10" s="98">
        <v>-338000</v>
      </c>
      <c r="G10" s="98">
        <v>-3338000</v>
      </c>
      <c r="H10" s="99">
        <v>-0.11266666666666666</v>
      </c>
      <c r="I10" s="98">
        <v>3000000</v>
      </c>
      <c r="J10" s="98">
        <v>0</v>
      </c>
      <c r="K10" s="98">
        <v>-3000000</v>
      </c>
      <c r="L10" s="99">
        <v>0</v>
      </c>
      <c r="M10" s="98">
        <v>3000000</v>
      </c>
      <c r="N10" s="98">
        <v>275000</v>
      </c>
      <c r="O10" s="98">
        <v>-2725000</v>
      </c>
      <c r="P10" s="99">
        <v>9.166666666666666E-2</v>
      </c>
      <c r="Q10" s="98">
        <v>3000000</v>
      </c>
      <c r="R10" s="98">
        <v>220000</v>
      </c>
      <c r="S10" s="98">
        <v>-2780000</v>
      </c>
      <c r="T10" s="99">
        <v>7.3333333333333334E-2</v>
      </c>
      <c r="U10" s="98">
        <v>3000000</v>
      </c>
      <c r="V10" s="100">
        <v>27890000</v>
      </c>
      <c r="W10" s="98">
        <v>24890000</v>
      </c>
      <c r="X10" s="99">
        <v>9.2966666666666669</v>
      </c>
      <c r="Y10" s="98">
        <v>3000000</v>
      </c>
      <c r="Z10" s="100">
        <v>0</v>
      </c>
      <c r="AA10" s="98">
        <v>-3000000</v>
      </c>
      <c r="AB10" s="99">
        <v>0</v>
      </c>
      <c r="AC10" s="98">
        <v>3000000</v>
      </c>
      <c r="AD10" s="100">
        <v>1320000</v>
      </c>
      <c r="AE10" s="98">
        <v>-1680000</v>
      </c>
      <c r="AF10" s="99">
        <v>0.44</v>
      </c>
      <c r="AG10" s="98">
        <v>3000000</v>
      </c>
      <c r="AH10" s="98">
        <v>1290000</v>
      </c>
      <c r="AI10" s="98">
        <v>-1710000</v>
      </c>
      <c r="AJ10" s="99">
        <v>0.43</v>
      </c>
      <c r="AK10" s="98">
        <v>-1710000</v>
      </c>
      <c r="AL10" s="98"/>
      <c r="AM10" s="98">
        <v>1710000</v>
      </c>
      <c r="AN10" s="99">
        <v>0</v>
      </c>
      <c r="AO10" s="98">
        <v>1710000</v>
      </c>
      <c r="AP10" s="98"/>
      <c r="AQ10" s="98">
        <v>-1710000</v>
      </c>
      <c r="AR10" s="99">
        <v>0</v>
      </c>
      <c r="AS10" s="98">
        <v>-1710000</v>
      </c>
      <c r="AT10" s="98"/>
      <c r="AU10" s="98">
        <v>1710000</v>
      </c>
      <c r="AV10" s="99">
        <v>0</v>
      </c>
      <c r="AW10" s="98">
        <v>1710000</v>
      </c>
      <c r="AX10" s="98"/>
      <c r="AY10" s="98">
        <v>-1710000</v>
      </c>
      <c r="AZ10" s="99">
        <v>0</v>
      </c>
      <c r="BA10" s="98">
        <v>36000000</v>
      </c>
      <c r="BB10" s="101">
        <v>31033666</v>
      </c>
      <c r="BC10" s="105">
        <f t="shared" ref="BC10" si="0">+IFERROR(BB10/BA10,0)</f>
        <v>0.86204627777777776</v>
      </c>
      <c r="BD10" s="98"/>
      <c r="BE10" s="98"/>
      <c r="BF10" s="98"/>
      <c r="BG10" s="85"/>
    </row>
    <row r="11" spans="1:59" ht="25.05" customHeight="1" x14ac:dyDescent="0.3">
      <c r="A11" s="86"/>
      <c r="B11" s="90">
        <v>2</v>
      </c>
      <c r="C11" s="289" t="s">
        <v>9</v>
      </c>
      <c r="D11" s="290"/>
      <c r="E11" s="91">
        <v>7566666.666666666</v>
      </c>
      <c r="F11" s="91">
        <v>-500000</v>
      </c>
      <c r="G11" s="91">
        <v>-8066666.666666666</v>
      </c>
      <c r="H11" s="92">
        <v>-6.6079295154185022E-2</v>
      </c>
      <c r="I11" s="91">
        <v>7566666.666666666</v>
      </c>
      <c r="J11" s="91">
        <v>1610000</v>
      </c>
      <c r="K11" s="91">
        <v>-5956666.666666666</v>
      </c>
      <c r="L11" s="92">
        <v>0.21277533039647578</v>
      </c>
      <c r="M11" s="91">
        <v>7566666.666666666</v>
      </c>
      <c r="N11" s="91">
        <v>24141915</v>
      </c>
      <c r="O11" s="91">
        <v>16030248.333333336</v>
      </c>
      <c r="P11" s="92">
        <v>3.1905614537444937</v>
      </c>
      <c r="Q11" s="91">
        <v>7566666.666666666</v>
      </c>
      <c r="R11" s="91">
        <v>21074000</v>
      </c>
      <c r="S11" s="91">
        <v>13507333.333333334</v>
      </c>
      <c r="T11" s="92">
        <v>2.7851101321585907</v>
      </c>
      <c r="U11" s="91">
        <v>7566666.666666666</v>
      </c>
      <c r="V11" s="93">
        <v>4049000</v>
      </c>
      <c r="W11" s="91">
        <v>-3517666.6666666665</v>
      </c>
      <c r="X11" s="92">
        <v>0.53511013215859038</v>
      </c>
      <c r="Y11" s="91">
        <v>7566666.666666666</v>
      </c>
      <c r="Z11" s="93">
        <v>2122300</v>
      </c>
      <c r="AA11" s="91">
        <v>-5444366.666666666</v>
      </c>
      <c r="AB11" s="92">
        <v>0.28048017621145377</v>
      </c>
      <c r="AC11" s="91">
        <v>7566666.666666666</v>
      </c>
      <c r="AD11" s="93">
        <v>5865000</v>
      </c>
      <c r="AE11" s="91">
        <v>-1701666.6666666665</v>
      </c>
      <c r="AF11" s="92">
        <v>0.77511013215859037</v>
      </c>
      <c r="AG11" s="91">
        <v>7566666.666666666</v>
      </c>
      <c r="AH11" s="91">
        <v>1982617</v>
      </c>
      <c r="AI11" s="91">
        <v>-5584049.666666666</v>
      </c>
      <c r="AJ11" s="92">
        <v>0.26201986784140974</v>
      </c>
      <c r="AK11" s="91">
        <v>-5584049.666666666</v>
      </c>
      <c r="AL11" s="91">
        <v>0</v>
      </c>
      <c r="AM11" s="91">
        <v>5584049.666666666</v>
      </c>
      <c r="AN11" s="92">
        <v>0</v>
      </c>
      <c r="AO11" s="91">
        <v>5584049.666666666</v>
      </c>
      <c r="AP11" s="91">
        <v>0</v>
      </c>
      <c r="AQ11" s="91">
        <v>-5584049.666666666</v>
      </c>
      <c r="AR11" s="92">
        <v>0</v>
      </c>
      <c r="AS11" s="91">
        <v>-5584049.666666666</v>
      </c>
      <c r="AT11" s="91">
        <v>0</v>
      </c>
      <c r="AU11" s="91">
        <v>5584049.666666666</v>
      </c>
      <c r="AV11" s="92">
        <v>0</v>
      </c>
      <c r="AW11" s="91">
        <v>5584049.666666666</v>
      </c>
      <c r="AX11" s="91">
        <v>0</v>
      </c>
      <c r="AY11" s="91">
        <v>-5584049.666666666</v>
      </c>
      <c r="AZ11" s="92">
        <v>0</v>
      </c>
      <c r="BA11" s="91">
        <v>90800000</v>
      </c>
      <c r="BB11" s="91">
        <f>SUM(BB12:BB16)</f>
        <v>95771302.400000006</v>
      </c>
      <c r="BC11" s="94">
        <v>1.0613579559471367</v>
      </c>
      <c r="BD11" s="91"/>
      <c r="BE11" s="91">
        <f>+BD11+BB11</f>
        <v>95771302.400000006</v>
      </c>
      <c r="BF11" s="91"/>
      <c r="BG11" s="89"/>
    </row>
    <row r="12" spans="1:59" ht="28.95" customHeight="1" outlineLevel="2" x14ac:dyDescent="0.3">
      <c r="A12" s="86" t="s">
        <v>122</v>
      </c>
      <c r="B12" s="95" t="s">
        <v>10</v>
      </c>
      <c r="C12" s="96" t="s">
        <v>11</v>
      </c>
      <c r="D12" s="97" t="s">
        <v>12</v>
      </c>
      <c r="E12" s="98">
        <v>5833333.333333333</v>
      </c>
      <c r="F12" s="98">
        <v>-500000</v>
      </c>
      <c r="G12" s="98">
        <v>-6333333.333333333</v>
      </c>
      <c r="H12" s="99">
        <v>-8.5714285714285715E-2</v>
      </c>
      <c r="I12" s="98">
        <v>5833333.333333333</v>
      </c>
      <c r="J12" s="98">
        <v>1210000</v>
      </c>
      <c r="K12" s="98">
        <v>-4623333.333333333</v>
      </c>
      <c r="L12" s="99">
        <v>0.20742857142857143</v>
      </c>
      <c r="M12" s="98">
        <v>5833333.333333333</v>
      </c>
      <c r="N12" s="98">
        <v>16630000</v>
      </c>
      <c r="O12" s="98">
        <v>10796666.666666668</v>
      </c>
      <c r="P12" s="99">
        <v>2.850857142857143</v>
      </c>
      <c r="Q12" s="98">
        <v>5833333.333333333</v>
      </c>
      <c r="R12" s="98">
        <v>13510000</v>
      </c>
      <c r="S12" s="98">
        <v>7676666.666666667</v>
      </c>
      <c r="T12" s="99">
        <v>2.3160000000000003</v>
      </c>
      <c r="U12" s="98">
        <v>5833333.333333333</v>
      </c>
      <c r="V12" s="100">
        <v>0</v>
      </c>
      <c r="W12" s="98">
        <v>-5833333.333333333</v>
      </c>
      <c r="X12" s="99">
        <v>0</v>
      </c>
      <c r="Y12" s="98">
        <v>5833333.333333333</v>
      </c>
      <c r="Z12" s="100">
        <v>0</v>
      </c>
      <c r="AA12" s="98">
        <v>-5833333.333333333</v>
      </c>
      <c r="AB12" s="99">
        <v>0</v>
      </c>
      <c r="AC12" s="98">
        <v>5833333.333333333</v>
      </c>
      <c r="AD12" s="100">
        <v>3110000</v>
      </c>
      <c r="AE12" s="98">
        <v>-2723333.333333333</v>
      </c>
      <c r="AF12" s="99">
        <v>0.53314285714285714</v>
      </c>
      <c r="AG12" s="98">
        <v>5833333.333333333</v>
      </c>
      <c r="AH12" s="98">
        <v>1982617</v>
      </c>
      <c r="AI12" s="98">
        <v>-3850716.333333333</v>
      </c>
      <c r="AJ12" s="99">
        <v>0.33987719999999999</v>
      </c>
      <c r="AK12" s="98">
        <v>-3850716.333333333</v>
      </c>
      <c r="AL12" s="98"/>
      <c r="AM12" s="98">
        <v>3850716.333333333</v>
      </c>
      <c r="AN12" s="99">
        <v>0</v>
      </c>
      <c r="AO12" s="98">
        <v>3850716.333333333</v>
      </c>
      <c r="AP12" s="98"/>
      <c r="AQ12" s="98">
        <v>-3850716.333333333</v>
      </c>
      <c r="AR12" s="99">
        <v>0</v>
      </c>
      <c r="AS12" s="98">
        <v>-3850716.333333333</v>
      </c>
      <c r="AT12" s="98"/>
      <c r="AU12" s="98">
        <v>3850716.333333333</v>
      </c>
      <c r="AV12" s="99">
        <v>0</v>
      </c>
      <c r="AW12" s="98">
        <v>3850716.333333333</v>
      </c>
      <c r="AX12" s="98"/>
      <c r="AY12" s="98">
        <v>-3850716.333333333</v>
      </c>
      <c r="AZ12" s="99">
        <v>0</v>
      </c>
      <c r="BA12" s="98">
        <v>70000000</v>
      </c>
      <c r="BB12" s="101">
        <v>53193512</v>
      </c>
      <c r="BC12" s="102">
        <v>0.7684787428571429</v>
      </c>
      <c r="BD12" s="98"/>
      <c r="BE12" s="98"/>
      <c r="BF12" s="98"/>
      <c r="BG12" s="85"/>
    </row>
    <row r="13" spans="1:59" ht="12" customHeight="1" outlineLevel="2" x14ac:dyDescent="0.3">
      <c r="A13" s="86"/>
      <c r="B13" s="95" t="s">
        <v>13</v>
      </c>
      <c r="C13" s="104" t="s">
        <v>14</v>
      </c>
      <c r="D13" s="104" t="s">
        <v>12</v>
      </c>
      <c r="E13" s="98">
        <v>200000</v>
      </c>
      <c r="F13" s="98">
        <v>0</v>
      </c>
      <c r="G13" s="98">
        <v>-200000</v>
      </c>
      <c r="H13" s="99">
        <v>0</v>
      </c>
      <c r="I13" s="98">
        <v>200000</v>
      </c>
      <c r="J13" s="98">
        <v>0</v>
      </c>
      <c r="K13" s="98">
        <v>-200000</v>
      </c>
      <c r="L13" s="99">
        <v>0</v>
      </c>
      <c r="M13" s="98">
        <v>200000</v>
      </c>
      <c r="N13" s="98">
        <v>0</v>
      </c>
      <c r="O13" s="98">
        <v>-200000</v>
      </c>
      <c r="P13" s="99">
        <v>0</v>
      </c>
      <c r="Q13" s="98">
        <v>200000</v>
      </c>
      <c r="R13" s="98">
        <v>0</v>
      </c>
      <c r="S13" s="98">
        <v>-200000</v>
      </c>
      <c r="T13" s="99">
        <v>0</v>
      </c>
      <c r="U13" s="98">
        <v>200000</v>
      </c>
      <c r="V13" s="100">
        <v>0</v>
      </c>
      <c r="W13" s="98">
        <v>-200000</v>
      </c>
      <c r="X13" s="99">
        <v>0</v>
      </c>
      <c r="Y13" s="98">
        <v>200000</v>
      </c>
      <c r="Z13" s="100">
        <v>0</v>
      </c>
      <c r="AA13" s="98">
        <v>-200000</v>
      </c>
      <c r="AB13" s="99">
        <v>0</v>
      </c>
      <c r="AC13" s="98">
        <v>200000</v>
      </c>
      <c r="AD13" s="100">
        <v>0</v>
      </c>
      <c r="AE13" s="98">
        <v>-200000</v>
      </c>
      <c r="AF13" s="99">
        <v>0</v>
      </c>
      <c r="AG13" s="98">
        <v>200000</v>
      </c>
      <c r="AH13" s="98">
        <v>0</v>
      </c>
      <c r="AI13" s="98">
        <v>-200000</v>
      </c>
      <c r="AJ13" s="99">
        <v>0</v>
      </c>
      <c r="AK13" s="98">
        <v>-200000</v>
      </c>
      <c r="AL13" s="98"/>
      <c r="AM13" s="98">
        <v>200000</v>
      </c>
      <c r="AN13" s="99">
        <v>0</v>
      </c>
      <c r="AO13" s="98">
        <v>200000</v>
      </c>
      <c r="AP13" s="98"/>
      <c r="AQ13" s="98">
        <v>-200000</v>
      </c>
      <c r="AR13" s="99">
        <v>0</v>
      </c>
      <c r="AS13" s="98">
        <v>-200000</v>
      </c>
      <c r="AT13" s="98"/>
      <c r="AU13" s="98">
        <v>200000</v>
      </c>
      <c r="AV13" s="99">
        <v>0</v>
      </c>
      <c r="AW13" s="98">
        <v>200000</v>
      </c>
      <c r="AX13" s="98"/>
      <c r="AY13" s="98">
        <v>-200000</v>
      </c>
      <c r="AZ13" s="99">
        <v>0</v>
      </c>
      <c r="BA13" s="98">
        <v>2400000</v>
      </c>
      <c r="BB13" s="101">
        <v>0</v>
      </c>
      <c r="BC13" s="102">
        <v>0</v>
      </c>
      <c r="BD13" s="98"/>
      <c r="BE13" s="98"/>
      <c r="BF13" s="98"/>
      <c r="BG13" s="85"/>
    </row>
    <row r="14" spans="1:59" ht="12" customHeight="1" outlineLevel="2" x14ac:dyDescent="0.3">
      <c r="A14" s="86" t="s">
        <v>123</v>
      </c>
      <c r="B14" s="95" t="s">
        <v>15</v>
      </c>
      <c r="C14" s="104" t="s">
        <v>124</v>
      </c>
      <c r="D14" s="104" t="s">
        <v>12</v>
      </c>
      <c r="E14" s="98">
        <v>908333.33333333337</v>
      </c>
      <c r="F14" s="98">
        <v>0</v>
      </c>
      <c r="G14" s="98">
        <v>-908333.33333333337</v>
      </c>
      <c r="H14" s="99">
        <v>0</v>
      </c>
      <c r="I14" s="98">
        <v>908333.33333333337</v>
      </c>
      <c r="J14" s="98">
        <v>400000</v>
      </c>
      <c r="K14" s="98">
        <v>-508333.33333333337</v>
      </c>
      <c r="L14" s="99">
        <v>0.44036697247706419</v>
      </c>
      <c r="M14" s="98">
        <v>908333.33333333337</v>
      </c>
      <c r="N14" s="98">
        <v>6966915</v>
      </c>
      <c r="O14" s="98">
        <v>6058581.666666667</v>
      </c>
      <c r="P14" s="99">
        <v>7.6699981651376143</v>
      </c>
      <c r="Q14" s="98">
        <v>908333.33333333337</v>
      </c>
      <c r="R14" s="98">
        <v>7564000</v>
      </c>
      <c r="S14" s="98">
        <v>6655666.666666667</v>
      </c>
      <c r="T14" s="99">
        <v>8.3273394495412845</v>
      </c>
      <c r="U14" s="98">
        <v>908333.33333333337</v>
      </c>
      <c r="V14" s="100">
        <v>4049000</v>
      </c>
      <c r="W14" s="98">
        <v>3140666.6666666665</v>
      </c>
      <c r="X14" s="99">
        <v>4.4576146788990823</v>
      </c>
      <c r="Y14" s="98">
        <v>908333.33333333337</v>
      </c>
      <c r="Z14" s="100">
        <v>2122300</v>
      </c>
      <c r="AA14" s="98">
        <v>1213966.6666666665</v>
      </c>
      <c r="AB14" s="99">
        <v>2.3364770642201833</v>
      </c>
      <c r="AC14" s="98">
        <v>908333.33333333337</v>
      </c>
      <c r="AD14" s="100">
        <v>2755000</v>
      </c>
      <c r="AE14" s="98">
        <v>1846666.6666666665</v>
      </c>
      <c r="AF14" s="99">
        <v>3.0330275229357797</v>
      </c>
      <c r="AG14" s="98">
        <v>908333.33333333337</v>
      </c>
      <c r="AH14" s="98">
        <v>0</v>
      </c>
      <c r="AI14" s="98">
        <v>-908333.33333333337</v>
      </c>
      <c r="AJ14" s="99">
        <v>0</v>
      </c>
      <c r="AK14" s="98">
        <v>-908333.33333333337</v>
      </c>
      <c r="AL14" s="98"/>
      <c r="AM14" s="98">
        <v>908333.33333333337</v>
      </c>
      <c r="AN14" s="99">
        <v>0</v>
      </c>
      <c r="AO14" s="98">
        <v>908333.33333333337</v>
      </c>
      <c r="AP14" s="98"/>
      <c r="AQ14" s="98">
        <v>-908333.33333333337</v>
      </c>
      <c r="AR14" s="99">
        <v>0</v>
      </c>
      <c r="AS14" s="98">
        <v>-908333.33333333337</v>
      </c>
      <c r="AT14" s="98"/>
      <c r="AU14" s="98">
        <v>908333.33333333337</v>
      </c>
      <c r="AV14" s="99">
        <v>0</v>
      </c>
      <c r="AW14" s="98">
        <v>908333.33333333337</v>
      </c>
      <c r="AX14" s="98"/>
      <c r="AY14" s="98">
        <v>-908333.33333333337</v>
      </c>
      <c r="AZ14" s="99">
        <v>0</v>
      </c>
      <c r="BA14" s="98">
        <v>10900000</v>
      </c>
      <c r="BB14" s="101">
        <v>40009002.399999999</v>
      </c>
      <c r="BC14" s="102">
        <v>3.6705506788990823</v>
      </c>
      <c r="BD14" s="98"/>
      <c r="BE14" s="98"/>
      <c r="BF14" s="98"/>
      <c r="BG14" s="85"/>
    </row>
    <row r="15" spans="1:59" ht="12" customHeight="1" outlineLevel="2" x14ac:dyDescent="0.3">
      <c r="A15" s="86" t="s">
        <v>125</v>
      </c>
      <c r="B15" s="106" t="s">
        <v>16</v>
      </c>
      <c r="C15" s="107" t="s">
        <v>17</v>
      </c>
      <c r="D15" s="107" t="s">
        <v>12</v>
      </c>
      <c r="E15" s="108">
        <v>625000</v>
      </c>
      <c r="F15" s="108">
        <v>0</v>
      </c>
      <c r="G15" s="108">
        <v>-625000</v>
      </c>
      <c r="H15" s="109">
        <v>0</v>
      </c>
      <c r="I15" s="110">
        <v>625000</v>
      </c>
      <c r="J15" s="110">
        <v>0</v>
      </c>
      <c r="K15" s="108">
        <v>-625000</v>
      </c>
      <c r="L15" s="109">
        <v>0</v>
      </c>
      <c r="M15" s="110">
        <v>625000</v>
      </c>
      <c r="N15" s="110">
        <v>0</v>
      </c>
      <c r="O15" s="108">
        <v>-625000</v>
      </c>
      <c r="P15" s="109">
        <v>0</v>
      </c>
      <c r="Q15" s="110">
        <v>625000</v>
      </c>
      <c r="R15" s="110">
        <v>0</v>
      </c>
      <c r="S15" s="110">
        <v>-625000</v>
      </c>
      <c r="T15" s="111">
        <v>0</v>
      </c>
      <c r="U15" s="110">
        <v>625000</v>
      </c>
      <c r="V15" s="112">
        <v>0</v>
      </c>
      <c r="W15" s="110">
        <v>-625000</v>
      </c>
      <c r="X15" s="111">
        <v>0</v>
      </c>
      <c r="Y15" s="98">
        <v>625000</v>
      </c>
      <c r="Z15" s="112">
        <v>0</v>
      </c>
      <c r="AA15" s="110">
        <v>-625000</v>
      </c>
      <c r="AB15" s="111">
        <v>0</v>
      </c>
      <c r="AC15" s="98">
        <v>625000</v>
      </c>
      <c r="AD15" s="112">
        <v>0</v>
      </c>
      <c r="AE15" s="110">
        <v>-625000</v>
      </c>
      <c r="AF15" s="111">
        <v>0</v>
      </c>
      <c r="AG15" s="98">
        <v>625000</v>
      </c>
      <c r="AH15" s="98">
        <v>0</v>
      </c>
      <c r="AI15" s="110">
        <v>-625000</v>
      </c>
      <c r="AJ15" s="111">
        <v>0</v>
      </c>
      <c r="AK15" s="110">
        <v>-625000</v>
      </c>
      <c r="AL15" s="110"/>
      <c r="AM15" s="110">
        <v>625000</v>
      </c>
      <c r="AN15" s="111">
        <v>0</v>
      </c>
      <c r="AO15" s="110">
        <v>625000</v>
      </c>
      <c r="AP15" s="110"/>
      <c r="AQ15" s="110">
        <v>-625000</v>
      </c>
      <c r="AR15" s="111">
        <v>0</v>
      </c>
      <c r="AS15" s="110">
        <v>-625000</v>
      </c>
      <c r="AT15" s="110"/>
      <c r="AU15" s="110">
        <v>625000</v>
      </c>
      <c r="AV15" s="111">
        <v>0</v>
      </c>
      <c r="AW15" s="110">
        <v>625000</v>
      </c>
      <c r="AX15" s="110"/>
      <c r="AY15" s="110">
        <v>-625000</v>
      </c>
      <c r="AZ15" s="111">
        <v>0</v>
      </c>
      <c r="BA15" s="98">
        <v>7500000</v>
      </c>
      <c r="BB15" s="113">
        <v>0</v>
      </c>
      <c r="BC15" s="114">
        <v>0</v>
      </c>
      <c r="BD15" s="110"/>
      <c r="BE15" s="110"/>
      <c r="BF15" s="110"/>
      <c r="BG15" s="115"/>
    </row>
    <row r="16" spans="1:59" ht="12" customHeight="1" outlineLevel="2" x14ac:dyDescent="0.3">
      <c r="A16" s="86" t="s">
        <v>126</v>
      </c>
      <c r="B16" s="95">
        <v>2.5</v>
      </c>
      <c r="C16" s="104" t="s">
        <v>127</v>
      </c>
      <c r="D16" s="104" t="s">
        <v>12</v>
      </c>
      <c r="E16" s="98"/>
      <c r="F16" s="98"/>
      <c r="G16" s="98"/>
      <c r="H16" s="99">
        <v>0</v>
      </c>
      <c r="I16" s="98">
        <v>0</v>
      </c>
      <c r="J16" s="98">
        <v>0</v>
      </c>
      <c r="K16" s="98"/>
      <c r="L16" s="99">
        <v>0</v>
      </c>
      <c r="M16" s="98">
        <v>0</v>
      </c>
      <c r="N16" s="98">
        <v>545000</v>
      </c>
      <c r="O16" s="98"/>
      <c r="P16" s="99">
        <v>0</v>
      </c>
      <c r="Q16" s="116"/>
      <c r="R16" s="98">
        <v>0</v>
      </c>
      <c r="S16" s="98"/>
      <c r="T16" s="99"/>
      <c r="U16" s="98"/>
      <c r="V16" s="100">
        <v>0</v>
      </c>
      <c r="W16" s="98"/>
      <c r="X16" s="99"/>
      <c r="Y16" s="98">
        <v>0</v>
      </c>
      <c r="Z16" s="100">
        <v>0</v>
      </c>
      <c r="AA16" s="98"/>
      <c r="AB16" s="99"/>
      <c r="AC16" s="98">
        <v>0</v>
      </c>
      <c r="AD16" s="100">
        <v>0</v>
      </c>
      <c r="AE16" s="98"/>
      <c r="AF16" s="99"/>
      <c r="AG16" s="98">
        <v>0</v>
      </c>
      <c r="AH16" s="98">
        <v>0</v>
      </c>
      <c r="AI16" s="98"/>
      <c r="AJ16" s="99"/>
      <c r="AK16" s="98"/>
      <c r="AL16" s="98"/>
      <c r="AM16" s="98"/>
      <c r="AN16" s="99"/>
      <c r="AO16" s="98"/>
      <c r="AP16" s="98"/>
      <c r="AQ16" s="98"/>
      <c r="AR16" s="99"/>
      <c r="AS16" s="98"/>
      <c r="AT16" s="98"/>
      <c r="AU16" s="98"/>
      <c r="AV16" s="99"/>
      <c r="AW16" s="98"/>
      <c r="AX16" s="98"/>
      <c r="AY16" s="98"/>
      <c r="AZ16" s="99"/>
      <c r="BA16" s="98">
        <v>0</v>
      </c>
      <c r="BB16" s="101">
        <v>2568788</v>
      </c>
      <c r="BC16" s="102">
        <v>0</v>
      </c>
      <c r="BD16" s="98"/>
      <c r="BE16" s="98"/>
      <c r="BF16" s="98"/>
      <c r="BG16" s="85"/>
    </row>
    <row r="17" spans="1:59" ht="22.5" customHeight="1" x14ac:dyDescent="0.3">
      <c r="A17" s="86"/>
      <c r="B17" s="117">
        <v>3</v>
      </c>
      <c r="C17" s="288" t="s">
        <v>18</v>
      </c>
      <c r="D17" s="283"/>
      <c r="E17" s="118">
        <v>833333.33333333337</v>
      </c>
      <c r="F17" s="118">
        <v>1430000</v>
      </c>
      <c r="G17" s="118">
        <v>596666.66666666663</v>
      </c>
      <c r="H17" s="119">
        <v>1.716</v>
      </c>
      <c r="I17" s="118">
        <v>833333.33333333337</v>
      </c>
      <c r="J17" s="118">
        <v>1525000</v>
      </c>
      <c r="K17" s="118">
        <v>691666.66666666663</v>
      </c>
      <c r="L17" s="119">
        <v>1.8299999999999998</v>
      </c>
      <c r="M17" s="118">
        <v>833333.33333333337</v>
      </c>
      <c r="N17" s="118">
        <v>420000</v>
      </c>
      <c r="O17" s="118">
        <v>-413333.33333333337</v>
      </c>
      <c r="P17" s="119">
        <v>0.504</v>
      </c>
      <c r="Q17" s="91">
        <v>833333.33333333337</v>
      </c>
      <c r="R17" s="91">
        <v>1035200</v>
      </c>
      <c r="S17" s="91">
        <v>201866.66666666663</v>
      </c>
      <c r="T17" s="92">
        <v>1.24224</v>
      </c>
      <c r="U17" s="91">
        <v>833333.33333333337</v>
      </c>
      <c r="V17" s="93">
        <v>1982770</v>
      </c>
      <c r="W17" s="91">
        <v>1149436.6666666665</v>
      </c>
      <c r="X17" s="92">
        <v>2.379324</v>
      </c>
      <c r="Y17" s="91">
        <v>833333.33333333337</v>
      </c>
      <c r="Z17" s="93">
        <v>193000</v>
      </c>
      <c r="AA17" s="91">
        <v>-640333.33333333337</v>
      </c>
      <c r="AB17" s="92">
        <v>0.2316</v>
      </c>
      <c r="AC17" s="91">
        <v>833333.33333333337</v>
      </c>
      <c r="AD17" s="93">
        <v>1651012</v>
      </c>
      <c r="AE17" s="91">
        <v>817678.66666666663</v>
      </c>
      <c r="AF17" s="92">
        <v>1.9812143999999998</v>
      </c>
      <c r="AG17" s="91">
        <v>833333.33333333337</v>
      </c>
      <c r="AH17" s="91">
        <v>1990000</v>
      </c>
      <c r="AI17" s="91">
        <v>1156666.6666666665</v>
      </c>
      <c r="AJ17" s="92">
        <v>2.3879999999999999</v>
      </c>
      <c r="AK17" s="91">
        <v>1156666.6666666665</v>
      </c>
      <c r="AL17" s="91">
        <v>0</v>
      </c>
      <c r="AM17" s="91">
        <v>-1156666.6666666665</v>
      </c>
      <c r="AN17" s="92">
        <v>0</v>
      </c>
      <c r="AO17" s="91">
        <v>-1156666.6666666665</v>
      </c>
      <c r="AP17" s="91">
        <v>0</v>
      </c>
      <c r="AQ17" s="91">
        <v>1156666.6666666665</v>
      </c>
      <c r="AR17" s="92">
        <v>0</v>
      </c>
      <c r="AS17" s="91">
        <v>1156666.6666666665</v>
      </c>
      <c r="AT17" s="91">
        <v>0</v>
      </c>
      <c r="AU17" s="91">
        <v>-1156666.6666666665</v>
      </c>
      <c r="AV17" s="92">
        <v>0</v>
      </c>
      <c r="AW17" s="91">
        <v>-1156666.6666666665</v>
      </c>
      <c r="AX17" s="91">
        <v>0</v>
      </c>
      <c r="AY17" s="91">
        <v>1156666.6666666665</v>
      </c>
      <c r="AZ17" s="92">
        <v>0</v>
      </c>
      <c r="BA17" s="91">
        <v>10000000</v>
      </c>
      <c r="BB17" s="118">
        <f>SUM(BB18:BB19)</f>
        <v>6647000</v>
      </c>
      <c r="BC17" s="120">
        <v>0.66469999999999996</v>
      </c>
      <c r="BD17" s="118">
        <f>SUM(BD18:BD19)</f>
        <v>456861710.36000001</v>
      </c>
      <c r="BE17" s="118">
        <f>+BD17+BB17</f>
        <v>463508710.36000001</v>
      </c>
      <c r="BF17" s="118">
        <f>SUM(BF18:BF19)</f>
        <v>190000000</v>
      </c>
      <c r="BG17" s="89"/>
    </row>
    <row r="18" spans="1:59" ht="12" customHeight="1" outlineLevel="2" x14ac:dyDescent="0.3">
      <c r="A18" s="86" t="s">
        <v>128</v>
      </c>
      <c r="B18" s="95" t="s">
        <v>19</v>
      </c>
      <c r="C18" s="96" t="s">
        <v>20</v>
      </c>
      <c r="D18" s="97" t="s">
        <v>21</v>
      </c>
      <c r="E18" s="98">
        <v>250000</v>
      </c>
      <c r="F18" s="98">
        <v>200000</v>
      </c>
      <c r="G18" s="98">
        <v>-50000</v>
      </c>
      <c r="H18" s="99">
        <v>0.8</v>
      </c>
      <c r="I18" s="98">
        <v>250000</v>
      </c>
      <c r="J18" s="98">
        <v>40000</v>
      </c>
      <c r="K18" s="98">
        <v>-210000</v>
      </c>
      <c r="L18" s="99">
        <v>0.16</v>
      </c>
      <c r="M18" s="98">
        <v>250000</v>
      </c>
      <c r="N18" s="98">
        <v>320000</v>
      </c>
      <c r="O18" s="98">
        <v>70000</v>
      </c>
      <c r="P18" s="99">
        <v>1.28</v>
      </c>
      <c r="Q18" s="98">
        <v>250000</v>
      </c>
      <c r="R18" s="98">
        <v>1035200</v>
      </c>
      <c r="S18" s="98">
        <v>785200</v>
      </c>
      <c r="T18" s="99">
        <v>4.1407999999999996</v>
      </c>
      <c r="U18" s="98">
        <v>250000</v>
      </c>
      <c r="V18" s="100">
        <v>1982770</v>
      </c>
      <c r="W18" s="98">
        <v>1732770</v>
      </c>
      <c r="X18" s="99">
        <v>7.9310799999999997</v>
      </c>
      <c r="Y18" s="98">
        <v>250000</v>
      </c>
      <c r="Z18" s="100">
        <v>193000</v>
      </c>
      <c r="AA18" s="98">
        <v>-57000</v>
      </c>
      <c r="AB18" s="99">
        <v>0.77200000000000002</v>
      </c>
      <c r="AC18" s="98">
        <v>250000</v>
      </c>
      <c r="AD18" s="100">
        <v>1651012</v>
      </c>
      <c r="AE18" s="98">
        <v>1401012</v>
      </c>
      <c r="AF18" s="99">
        <v>6.6040479999999997</v>
      </c>
      <c r="AG18" s="98">
        <v>250000</v>
      </c>
      <c r="AH18" s="98">
        <v>500000</v>
      </c>
      <c r="AI18" s="98">
        <v>250000</v>
      </c>
      <c r="AJ18" s="99">
        <v>2</v>
      </c>
      <c r="AK18" s="98">
        <v>250000</v>
      </c>
      <c r="AL18" s="98"/>
      <c r="AM18" s="98">
        <v>-250000</v>
      </c>
      <c r="AN18" s="99">
        <v>0</v>
      </c>
      <c r="AO18" s="98">
        <v>-250000</v>
      </c>
      <c r="AP18" s="98"/>
      <c r="AQ18" s="98">
        <v>250000</v>
      </c>
      <c r="AR18" s="99">
        <v>0</v>
      </c>
      <c r="AS18" s="98">
        <v>250000</v>
      </c>
      <c r="AT18" s="98"/>
      <c r="AU18" s="98">
        <v>-250000</v>
      </c>
      <c r="AV18" s="99">
        <v>0</v>
      </c>
      <c r="AW18" s="98">
        <v>-250000</v>
      </c>
      <c r="AX18" s="98"/>
      <c r="AY18" s="98">
        <v>250000</v>
      </c>
      <c r="AZ18" s="99">
        <v>0</v>
      </c>
      <c r="BA18" s="98">
        <v>3000000</v>
      </c>
      <c r="BB18" s="101">
        <v>2645000</v>
      </c>
      <c r="BC18" s="102">
        <v>0.88166666666666671</v>
      </c>
      <c r="BD18" s="98"/>
      <c r="BE18" s="98"/>
      <c r="BF18" s="98"/>
      <c r="BG18" s="85"/>
    </row>
    <row r="19" spans="1:59" ht="12" customHeight="1" outlineLevel="2" x14ac:dyDescent="0.3">
      <c r="A19" s="86" t="s">
        <v>129</v>
      </c>
      <c r="B19" s="95" t="s">
        <v>22</v>
      </c>
      <c r="C19" s="121" t="s">
        <v>130</v>
      </c>
      <c r="D19" s="121" t="s">
        <v>21</v>
      </c>
      <c r="E19" s="98">
        <v>583333.33333333337</v>
      </c>
      <c r="F19" s="98">
        <v>1230000</v>
      </c>
      <c r="G19" s="98">
        <v>646666.66666666663</v>
      </c>
      <c r="H19" s="99">
        <v>2.1085714285714285</v>
      </c>
      <c r="I19" s="98">
        <v>583333.33333333337</v>
      </c>
      <c r="J19" s="98">
        <v>1485000</v>
      </c>
      <c r="K19" s="98">
        <v>901666.66666666663</v>
      </c>
      <c r="L19" s="99">
        <v>2.5457142857142854</v>
      </c>
      <c r="M19" s="98">
        <v>583333.33333333337</v>
      </c>
      <c r="N19" s="98">
        <v>100000</v>
      </c>
      <c r="O19" s="98">
        <v>-483333.33333333337</v>
      </c>
      <c r="P19" s="99">
        <v>0.17142857142857143</v>
      </c>
      <c r="Q19" s="98">
        <v>583333.33333333337</v>
      </c>
      <c r="R19" s="98">
        <v>0</v>
      </c>
      <c r="S19" s="98">
        <v>-583333.33333333337</v>
      </c>
      <c r="T19" s="99">
        <v>0</v>
      </c>
      <c r="U19" s="98">
        <v>583333.33333333337</v>
      </c>
      <c r="V19" s="100"/>
      <c r="W19" s="98">
        <v>-583333.33333333337</v>
      </c>
      <c r="X19" s="99">
        <v>0</v>
      </c>
      <c r="Y19" s="98">
        <v>583333.33333333337</v>
      </c>
      <c r="Z19" s="100">
        <v>0</v>
      </c>
      <c r="AA19" s="98">
        <v>-583333.33333333337</v>
      </c>
      <c r="AB19" s="99">
        <v>0</v>
      </c>
      <c r="AC19" s="98">
        <v>583333.33333333337</v>
      </c>
      <c r="AD19" s="100">
        <v>0</v>
      </c>
      <c r="AE19" s="98">
        <v>-583333.33333333337</v>
      </c>
      <c r="AF19" s="99">
        <v>0</v>
      </c>
      <c r="AG19" s="98">
        <v>583333.33333333337</v>
      </c>
      <c r="AH19" s="98">
        <v>1490000</v>
      </c>
      <c r="AI19" s="98">
        <v>906666.66666666663</v>
      </c>
      <c r="AJ19" s="99">
        <v>2.5542857142857143</v>
      </c>
      <c r="AK19" s="98">
        <v>906666.66666666663</v>
      </c>
      <c r="AL19" s="98"/>
      <c r="AM19" s="98">
        <v>-906666.66666666663</v>
      </c>
      <c r="AN19" s="99">
        <v>0</v>
      </c>
      <c r="AO19" s="98">
        <v>-906666.66666666663</v>
      </c>
      <c r="AP19" s="98"/>
      <c r="AQ19" s="98">
        <v>906666.66666666663</v>
      </c>
      <c r="AR19" s="99">
        <v>0</v>
      </c>
      <c r="AS19" s="98">
        <v>906666.66666666663</v>
      </c>
      <c r="AT19" s="98"/>
      <c r="AU19" s="98">
        <v>-906666.66666666663</v>
      </c>
      <c r="AV19" s="99">
        <v>0</v>
      </c>
      <c r="AW19" s="98">
        <v>-906666.66666666663</v>
      </c>
      <c r="AX19" s="98"/>
      <c r="AY19" s="98">
        <v>906666.66666666663</v>
      </c>
      <c r="AZ19" s="99">
        <v>0</v>
      </c>
      <c r="BA19" s="98">
        <v>7000000</v>
      </c>
      <c r="BB19" s="101">
        <v>4002000</v>
      </c>
      <c r="BC19" s="102">
        <v>0.57171428571428573</v>
      </c>
      <c r="BD19" s="98">
        <f>639504000-BB27</f>
        <v>456861710.36000001</v>
      </c>
      <c r="BE19" s="98"/>
      <c r="BF19" s="98">
        <f>+BF27</f>
        <v>190000000</v>
      </c>
      <c r="BG19" s="85"/>
    </row>
    <row r="20" spans="1:59" ht="22.5" customHeight="1" x14ac:dyDescent="0.3">
      <c r="A20" s="86"/>
      <c r="B20" s="90">
        <v>4</v>
      </c>
      <c r="C20" s="289" t="s">
        <v>23</v>
      </c>
      <c r="D20" s="290"/>
      <c r="E20" s="91">
        <v>3399495.833333333</v>
      </c>
      <c r="F20" s="91">
        <v>575000</v>
      </c>
      <c r="G20" s="91">
        <v>-2824495.833333333</v>
      </c>
      <c r="H20" s="92">
        <v>0.16914272827220705</v>
      </c>
      <c r="I20" s="91">
        <v>3399495.833333333</v>
      </c>
      <c r="J20" s="91">
        <v>9943000</v>
      </c>
      <c r="K20" s="91">
        <v>6543504.166666667</v>
      </c>
      <c r="L20" s="92">
        <v>2.9248454734096603</v>
      </c>
      <c r="M20" s="91">
        <v>3399495.833333333</v>
      </c>
      <c r="N20" s="91">
        <v>4088000</v>
      </c>
      <c r="O20" s="91">
        <v>688504.16666666698</v>
      </c>
      <c r="P20" s="92">
        <v>1.2025312576987519</v>
      </c>
      <c r="Q20" s="91">
        <v>-899495.83333333302</v>
      </c>
      <c r="R20" s="91">
        <v>0</v>
      </c>
      <c r="S20" s="91">
        <v>899495.83333333302</v>
      </c>
      <c r="T20" s="92">
        <v>0</v>
      </c>
      <c r="U20" s="91">
        <v>3399495.833333333</v>
      </c>
      <c r="V20" s="93">
        <v>2032100</v>
      </c>
      <c r="W20" s="91">
        <v>-1367395.833333333</v>
      </c>
      <c r="X20" s="92">
        <v>0.59776510977730768</v>
      </c>
      <c r="Y20" s="91">
        <v>3399495.833333333</v>
      </c>
      <c r="Z20" s="93">
        <v>137925</v>
      </c>
      <c r="AA20" s="91">
        <v>-3261570.833333333</v>
      </c>
      <c r="AB20" s="92">
        <v>4.0572192690337662E-2</v>
      </c>
      <c r="AC20" s="91">
        <v>3399495.833333333</v>
      </c>
      <c r="AD20" s="93">
        <v>706395</v>
      </c>
      <c r="AE20" s="91">
        <v>-2693100.833333333</v>
      </c>
      <c r="AF20" s="92">
        <v>0.20779404789190556</v>
      </c>
      <c r="AG20" s="91">
        <v>3399495.833333333</v>
      </c>
      <c r="AH20" s="91">
        <v>163438.01</v>
      </c>
      <c r="AI20" s="91">
        <v>-3236057.8233333332</v>
      </c>
      <c r="AJ20" s="92">
        <v>4.8077132025704801E-2</v>
      </c>
      <c r="AK20" s="91">
        <v>-3236057.8233333332</v>
      </c>
      <c r="AL20" s="91">
        <v>0</v>
      </c>
      <c r="AM20" s="91">
        <v>3236057.8233333332</v>
      </c>
      <c r="AN20" s="92">
        <v>0</v>
      </c>
      <c r="AO20" s="91">
        <v>3236057.8233333332</v>
      </c>
      <c r="AP20" s="91">
        <v>0</v>
      </c>
      <c r="AQ20" s="91">
        <v>-3236057.8233333332</v>
      </c>
      <c r="AR20" s="92">
        <v>0</v>
      </c>
      <c r="AS20" s="91">
        <v>-3236057.8233333332</v>
      </c>
      <c r="AT20" s="91">
        <v>0</v>
      </c>
      <c r="AU20" s="91">
        <v>3236057.8233333332</v>
      </c>
      <c r="AV20" s="92">
        <v>0</v>
      </c>
      <c r="AW20" s="91">
        <v>3236057.8233333332</v>
      </c>
      <c r="AX20" s="91">
        <v>0</v>
      </c>
      <c r="AY20" s="91">
        <v>-3236057.8233333332</v>
      </c>
      <c r="AZ20" s="92">
        <v>0</v>
      </c>
      <c r="BA20" s="91">
        <v>40793950</v>
      </c>
      <c r="BB20" s="91">
        <f>SUM(BB21:BB26)</f>
        <v>51610745.740000002</v>
      </c>
      <c r="BC20" s="94">
        <v>1.2230339986689203</v>
      </c>
      <c r="BD20" s="91"/>
      <c r="BE20" s="91">
        <f>+BD20+BB20</f>
        <v>51610745.740000002</v>
      </c>
      <c r="BF20" s="91"/>
      <c r="BG20" s="89"/>
    </row>
    <row r="21" spans="1:59" ht="29.25" customHeight="1" outlineLevel="2" x14ac:dyDescent="0.3">
      <c r="A21" s="86" t="s">
        <v>131</v>
      </c>
      <c r="B21" s="95" t="s">
        <v>24</v>
      </c>
      <c r="C21" s="97" t="s">
        <v>25</v>
      </c>
      <c r="D21" s="97" t="s">
        <v>26</v>
      </c>
      <c r="E21" s="98">
        <v>166666.66666666666</v>
      </c>
      <c r="F21" s="98">
        <v>0</v>
      </c>
      <c r="G21" s="98">
        <v>-166666.66666666666</v>
      </c>
      <c r="H21" s="99">
        <v>0</v>
      </c>
      <c r="I21" s="98">
        <v>166666.66666666666</v>
      </c>
      <c r="J21" s="98">
        <v>0</v>
      </c>
      <c r="K21" s="98">
        <v>-166666.66666666666</v>
      </c>
      <c r="L21" s="99">
        <v>0</v>
      </c>
      <c r="M21" s="98">
        <v>166666.66666666666</v>
      </c>
      <c r="N21" s="98">
        <v>0</v>
      </c>
      <c r="O21" s="98">
        <v>-166666.66666666666</v>
      </c>
      <c r="P21" s="99">
        <v>0</v>
      </c>
      <c r="Q21" s="98">
        <v>-166666.66666666666</v>
      </c>
      <c r="R21" s="98"/>
      <c r="S21" s="98">
        <v>166666.66666666666</v>
      </c>
      <c r="T21" s="99">
        <v>0</v>
      </c>
      <c r="U21" s="98">
        <v>166666.66666666666</v>
      </c>
      <c r="V21" s="100">
        <v>0</v>
      </c>
      <c r="W21" s="98">
        <v>-166666.66666666666</v>
      </c>
      <c r="X21" s="99">
        <v>0</v>
      </c>
      <c r="Y21" s="98">
        <v>166666.66666666666</v>
      </c>
      <c r="Z21" s="100"/>
      <c r="AA21" s="98">
        <v>-166666.66666666666</v>
      </c>
      <c r="AB21" s="99">
        <v>0</v>
      </c>
      <c r="AC21" s="98">
        <v>166666.66666666666</v>
      </c>
      <c r="AD21" s="100"/>
      <c r="AE21" s="98">
        <v>-166666.66666666666</v>
      </c>
      <c r="AF21" s="99">
        <v>0</v>
      </c>
      <c r="AG21" s="98">
        <v>166666.66666666666</v>
      </c>
      <c r="AH21" s="98">
        <v>64438.01</v>
      </c>
      <c r="AI21" s="98">
        <v>-102228.65666666665</v>
      </c>
      <c r="AJ21" s="99">
        <v>0.38662806000000005</v>
      </c>
      <c r="AK21" s="98">
        <v>-102228.65666666665</v>
      </c>
      <c r="AL21" s="98"/>
      <c r="AM21" s="98">
        <v>102228.65666666665</v>
      </c>
      <c r="AN21" s="99">
        <v>0</v>
      </c>
      <c r="AO21" s="98">
        <v>102228.65666666665</v>
      </c>
      <c r="AP21" s="98"/>
      <c r="AQ21" s="98">
        <v>-102228.65666666665</v>
      </c>
      <c r="AR21" s="99">
        <v>0</v>
      </c>
      <c r="AS21" s="98">
        <v>-102228.65666666665</v>
      </c>
      <c r="AT21" s="98"/>
      <c r="AU21" s="98">
        <v>102228.65666666665</v>
      </c>
      <c r="AV21" s="99">
        <v>0</v>
      </c>
      <c r="AW21" s="98">
        <v>102228.65666666665</v>
      </c>
      <c r="AX21" s="98"/>
      <c r="AY21" s="98">
        <v>-102228.65666666665</v>
      </c>
      <c r="AZ21" s="99">
        <v>0</v>
      </c>
      <c r="BA21" s="98">
        <v>2000000</v>
      </c>
      <c r="BB21" s="101">
        <v>99000</v>
      </c>
      <c r="BC21" s="102">
        <v>4.9500000000000002E-2</v>
      </c>
      <c r="BD21" s="98"/>
      <c r="BE21" s="98"/>
      <c r="BF21" s="98"/>
      <c r="BG21" s="85"/>
    </row>
    <row r="22" spans="1:59" ht="12" customHeight="1" outlineLevel="2" x14ac:dyDescent="0.3">
      <c r="A22" s="86" t="s">
        <v>132</v>
      </c>
      <c r="B22" s="95" t="s">
        <v>27</v>
      </c>
      <c r="C22" s="104" t="s">
        <v>28</v>
      </c>
      <c r="D22" s="104" t="s">
        <v>29</v>
      </c>
      <c r="E22" s="98">
        <v>166666.66666666666</v>
      </c>
      <c r="F22" s="98">
        <v>0</v>
      </c>
      <c r="G22" s="98">
        <v>-166666.66666666666</v>
      </c>
      <c r="H22" s="99">
        <v>0</v>
      </c>
      <c r="I22" s="98">
        <v>166666.66666666666</v>
      </c>
      <c r="J22" s="98">
        <v>0</v>
      </c>
      <c r="K22" s="98">
        <v>-166666.66666666666</v>
      </c>
      <c r="L22" s="99">
        <v>0</v>
      </c>
      <c r="M22" s="98">
        <v>166666.66666666666</v>
      </c>
      <c r="N22" s="98">
        <v>0</v>
      </c>
      <c r="O22" s="98">
        <v>-166666.66666666666</v>
      </c>
      <c r="P22" s="99">
        <v>0</v>
      </c>
      <c r="Q22" s="98">
        <v>-166666.66666666666</v>
      </c>
      <c r="R22" s="98"/>
      <c r="S22" s="98">
        <v>166666.66666666666</v>
      </c>
      <c r="T22" s="99">
        <v>0</v>
      </c>
      <c r="U22" s="98">
        <v>166666.66666666666</v>
      </c>
      <c r="V22" s="100">
        <v>0</v>
      </c>
      <c r="W22" s="98">
        <v>-166666.66666666666</v>
      </c>
      <c r="X22" s="99">
        <v>0</v>
      </c>
      <c r="Y22" s="98">
        <v>166666.66666666666</v>
      </c>
      <c r="Z22" s="100"/>
      <c r="AA22" s="98">
        <v>-166666.66666666666</v>
      </c>
      <c r="AB22" s="99">
        <v>0</v>
      </c>
      <c r="AC22" s="98">
        <v>166666.66666666666</v>
      </c>
      <c r="AD22" s="100"/>
      <c r="AE22" s="98">
        <v>-166666.66666666666</v>
      </c>
      <c r="AF22" s="99">
        <v>0</v>
      </c>
      <c r="AG22" s="98">
        <v>166666.66666666666</v>
      </c>
      <c r="AH22" s="98">
        <v>0</v>
      </c>
      <c r="AI22" s="98">
        <v>-166666.66666666666</v>
      </c>
      <c r="AJ22" s="99">
        <v>0</v>
      </c>
      <c r="AK22" s="98">
        <v>-166666.66666666666</v>
      </c>
      <c r="AL22" s="98"/>
      <c r="AM22" s="98">
        <v>166666.66666666666</v>
      </c>
      <c r="AN22" s="99">
        <v>0</v>
      </c>
      <c r="AO22" s="98">
        <v>166666.66666666666</v>
      </c>
      <c r="AP22" s="98"/>
      <c r="AQ22" s="98">
        <v>-166666.66666666666</v>
      </c>
      <c r="AR22" s="99">
        <v>0</v>
      </c>
      <c r="AS22" s="98">
        <v>-166666.66666666666</v>
      </c>
      <c r="AT22" s="98"/>
      <c r="AU22" s="98">
        <v>166666.66666666666</v>
      </c>
      <c r="AV22" s="99">
        <v>0</v>
      </c>
      <c r="AW22" s="98">
        <v>166666.66666666666</v>
      </c>
      <c r="AX22" s="98"/>
      <c r="AY22" s="98">
        <v>-166666.66666666666</v>
      </c>
      <c r="AZ22" s="99">
        <v>0</v>
      </c>
      <c r="BA22" s="98">
        <v>2000000</v>
      </c>
      <c r="BB22" s="101">
        <v>270000</v>
      </c>
      <c r="BC22" s="102">
        <v>0.13500000000000001</v>
      </c>
      <c r="BD22" s="98"/>
      <c r="BE22" s="98"/>
      <c r="BF22" s="98"/>
      <c r="BG22" s="85"/>
    </row>
    <row r="23" spans="1:59" ht="12" customHeight="1" outlineLevel="2" x14ac:dyDescent="0.3">
      <c r="A23" s="86" t="s">
        <v>133</v>
      </c>
      <c r="B23" s="95" t="s">
        <v>30</v>
      </c>
      <c r="C23" s="104" t="s">
        <v>31</v>
      </c>
      <c r="D23" s="104" t="s">
        <v>26</v>
      </c>
      <c r="E23" s="98">
        <v>566162.5</v>
      </c>
      <c r="F23" s="98">
        <v>0</v>
      </c>
      <c r="G23" s="98">
        <v>-566162.5</v>
      </c>
      <c r="H23" s="99">
        <v>0</v>
      </c>
      <c r="I23" s="98">
        <v>566162.5</v>
      </c>
      <c r="J23" s="98">
        <v>0</v>
      </c>
      <c r="K23" s="98">
        <v>-566162.5</v>
      </c>
      <c r="L23" s="99">
        <v>0</v>
      </c>
      <c r="M23" s="98">
        <v>566162.5</v>
      </c>
      <c r="N23" s="98">
        <v>0</v>
      </c>
      <c r="O23" s="98">
        <v>-566162.5</v>
      </c>
      <c r="P23" s="99">
        <v>0</v>
      </c>
      <c r="Q23" s="98">
        <v>-566162.5</v>
      </c>
      <c r="R23" s="98"/>
      <c r="S23" s="98">
        <v>566162.5</v>
      </c>
      <c r="T23" s="99">
        <v>0</v>
      </c>
      <c r="U23" s="98">
        <v>566162.5</v>
      </c>
      <c r="V23" s="100">
        <v>0</v>
      </c>
      <c r="W23" s="98">
        <v>-566162.5</v>
      </c>
      <c r="X23" s="99">
        <v>0</v>
      </c>
      <c r="Y23" s="98">
        <v>566162.5</v>
      </c>
      <c r="Z23" s="100"/>
      <c r="AA23" s="98">
        <v>-566162.5</v>
      </c>
      <c r="AB23" s="99">
        <v>0</v>
      </c>
      <c r="AC23" s="98">
        <v>566162.5</v>
      </c>
      <c r="AD23" s="100"/>
      <c r="AE23" s="98">
        <v>-566162.5</v>
      </c>
      <c r="AF23" s="99">
        <v>0</v>
      </c>
      <c r="AG23" s="98">
        <v>566162.5</v>
      </c>
      <c r="AH23" s="98">
        <v>99000</v>
      </c>
      <c r="AI23" s="98">
        <v>-467162.5</v>
      </c>
      <c r="AJ23" s="99">
        <v>0.17486145762038285</v>
      </c>
      <c r="AK23" s="98">
        <v>-467162.5</v>
      </c>
      <c r="AL23" s="98"/>
      <c r="AM23" s="98">
        <v>467162.5</v>
      </c>
      <c r="AN23" s="99">
        <v>0</v>
      </c>
      <c r="AO23" s="98">
        <v>467162.5</v>
      </c>
      <c r="AP23" s="98"/>
      <c r="AQ23" s="98">
        <v>-467162.5</v>
      </c>
      <c r="AR23" s="99">
        <v>0</v>
      </c>
      <c r="AS23" s="98">
        <v>-467162.5</v>
      </c>
      <c r="AT23" s="98"/>
      <c r="AU23" s="98">
        <v>467162.5</v>
      </c>
      <c r="AV23" s="99">
        <v>0</v>
      </c>
      <c r="AW23" s="98">
        <v>467162.5</v>
      </c>
      <c r="AX23" s="98"/>
      <c r="AY23" s="98">
        <v>-467162.5</v>
      </c>
      <c r="AZ23" s="99">
        <v>0</v>
      </c>
      <c r="BA23" s="98">
        <v>6793950</v>
      </c>
      <c r="BB23" s="101">
        <v>25748040</v>
      </c>
      <c r="BC23" s="102">
        <v>3.7898483209325944</v>
      </c>
      <c r="BD23" s="98"/>
      <c r="BE23" s="98"/>
      <c r="BF23" s="98"/>
      <c r="BG23" s="85"/>
    </row>
    <row r="24" spans="1:59" ht="12" customHeight="1" outlineLevel="2" x14ac:dyDescent="0.3">
      <c r="A24" s="86" t="s">
        <v>134</v>
      </c>
      <c r="B24" s="95" t="s">
        <v>32</v>
      </c>
      <c r="C24" s="104" t="s">
        <v>135</v>
      </c>
      <c r="D24" s="104" t="s">
        <v>34</v>
      </c>
      <c r="E24" s="98">
        <v>1250000</v>
      </c>
      <c r="F24" s="98">
        <v>0</v>
      </c>
      <c r="G24" s="98">
        <v>-1250000</v>
      </c>
      <c r="H24" s="99">
        <v>0</v>
      </c>
      <c r="I24" s="98">
        <v>1250000</v>
      </c>
      <c r="J24" s="98">
        <v>0</v>
      </c>
      <c r="K24" s="98">
        <v>-1250000</v>
      </c>
      <c r="L24" s="99">
        <v>0</v>
      </c>
      <c r="M24" s="98">
        <v>1250000</v>
      </c>
      <c r="N24" s="98">
        <v>0</v>
      </c>
      <c r="O24" s="98">
        <v>-1250000</v>
      </c>
      <c r="P24" s="99">
        <v>0</v>
      </c>
      <c r="Q24" s="98">
        <v>-1250000</v>
      </c>
      <c r="R24" s="98"/>
      <c r="S24" s="98">
        <v>1250000</v>
      </c>
      <c r="T24" s="99">
        <v>0</v>
      </c>
      <c r="U24" s="98">
        <v>1250000</v>
      </c>
      <c r="V24" s="100">
        <v>0</v>
      </c>
      <c r="W24" s="98">
        <v>-1250000</v>
      </c>
      <c r="X24" s="99">
        <v>0</v>
      </c>
      <c r="Y24" s="98">
        <v>1250000</v>
      </c>
      <c r="Z24" s="100"/>
      <c r="AA24" s="98">
        <v>-1250000</v>
      </c>
      <c r="AB24" s="99">
        <v>0</v>
      </c>
      <c r="AC24" s="98">
        <v>1250000</v>
      </c>
      <c r="AD24" s="100"/>
      <c r="AE24" s="98">
        <v>-1250000</v>
      </c>
      <c r="AF24" s="99">
        <v>0</v>
      </c>
      <c r="AG24" s="98">
        <v>1250000</v>
      </c>
      <c r="AH24" s="98">
        <v>0</v>
      </c>
      <c r="AI24" s="98">
        <v>-1250000</v>
      </c>
      <c r="AJ24" s="99">
        <v>0</v>
      </c>
      <c r="AK24" s="98">
        <v>-1250000</v>
      </c>
      <c r="AL24" s="98"/>
      <c r="AM24" s="98">
        <v>1250000</v>
      </c>
      <c r="AN24" s="99">
        <v>0</v>
      </c>
      <c r="AO24" s="98">
        <v>1250000</v>
      </c>
      <c r="AP24" s="98"/>
      <c r="AQ24" s="98">
        <v>-1250000</v>
      </c>
      <c r="AR24" s="99">
        <v>0</v>
      </c>
      <c r="AS24" s="98">
        <v>-1250000</v>
      </c>
      <c r="AT24" s="98"/>
      <c r="AU24" s="98">
        <v>1250000</v>
      </c>
      <c r="AV24" s="99">
        <v>0</v>
      </c>
      <c r="AW24" s="98">
        <v>1250000</v>
      </c>
      <c r="AX24" s="98"/>
      <c r="AY24" s="98">
        <v>-1250000</v>
      </c>
      <c r="AZ24" s="99">
        <v>0</v>
      </c>
      <c r="BA24" s="98">
        <v>15000000</v>
      </c>
      <c r="BB24" s="101">
        <v>3805180</v>
      </c>
      <c r="BC24" s="105">
        <f t="shared" ref="BC24" si="1">+IFERROR(BB24/BA24,0)</f>
        <v>0.25367866666666666</v>
      </c>
      <c r="BD24" s="98"/>
      <c r="BE24" s="98"/>
      <c r="BF24" s="98"/>
      <c r="BG24" s="85"/>
    </row>
    <row r="25" spans="1:59" ht="12" customHeight="1" outlineLevel="2" x14ac:dyDescent="0.3">
      <c r="A25" s="86" t="s">
        <v>136</v>
      </c>
      <c r="B25" s="122" t="s">
        <v>35</v>
      </c>
      <c r="C25" s="121" t="s">
        <v>36</v>
      </c>
      <c r="D25" s="121" t="s">
        <v>37</v>
      </c>
      <c r="E25" s="123">
        <v>1250000</v>
      </c>
      <c r="F25" s="123">
        <v>575000</v>
      </c>
      <c r="G25" s="123">
        <v>-675000</v>
      </c>
      <c r="H25" s="124">
        <v>0.46</v>
      </c>
      <c r="I25" s="123">
        <v>1250000</v>
      </c>
      <c r="J25" s="123">
        <v>9943000</v>
      </c>
      <c r="K25" s="123">
        <v>8693000</v>
      </c>
      <c r="L25" s="124">
        <v>7.9543999999999997</v>
      </c>
      <c r="M25" s="123">
        <v>1250000</v>
      </c>
      <c r="N25" s="123">
        <v>4088000</v>
      </c>
      <c r="O25" s="123">
        <v>2838000</v>
      </c>
      <c r="P25" s="124">
        <v>3.2704</v>
      </c>
      <c r="Q25" s="123">
        <v>1250000</v>
      </c>
      <c r="R25" s="98">
        <v>0</v>
      </c>
      <c r="S25" s="123">
        <v>-1250000</v>
      </c>
      <c r="T25" s="124">
        <v>0</v>
      </c>
      <c r="U25" s="98">
        <v>1250000</v>
      </c>
      <c r="V25" s="100">
        <v>2032100</v>
      </c>
      <c r="W25" s="123">
        <v>782100</v>
      </c>
      <c r="X25" s="124">
        <v>1.62568</v>
      </c>
      <c r="Y25" s="98">
        <v>1250000</v>
      </c>
      <c r="Z25" s="100">
        <v>137925</v>
      </c>
      <c r="AA25" s="123">
        <v>-1112075</v>
      </c>
      <c r="AB25" s="124">
        <v>0.11033999999999999</v>
      </c>
      <c r="AC25" s="98">
        <v>1250000</v>
      </c>
      <c r="AD25" s="100">
        <v>706395</v>
      </c>
      <c r="AE25" s="123">
        <v>-543605</v>
      </c>
      <c r="AF25" s="124">
        <v>0.56511599999999995</v>
      </c>
      <c r="AG25" s="98">
        <v>1250000</v>
      </c>
      <c r="AH25" s="98">
        <v>0</v>
      </c>
      <c r="AI25" s="123">
        <v>-1250000</v>
      </c>
      <c r="AJ25" s="124">
        <v>0</v>
      </c>
      <c r="AK25" s="123">
        <v>-1250000</v>
      </c>
      <c r="AL25" s="123"/>
      <c r="AM25" s="123">
        <v>1250000</v>
      </c>
      <c r="AN25" s="124">
        <v>0</v>
      </c>
      <c r="AO25" s="123">
        <v>1250000</v>
      </c>
      <c r="AP25" s="123"/>
      <c r="AQ25" s="123">
        <v>-1250000</v>
      </c>
      <c r="AR25" s="124">
        <v>0</v>
      </c>
      <c r="AS25" s="123">
        <v>-1250000</v>
      </c>
      <c r="AT25" s="123"/>
      <c r="AU25" s="123">
        <v>1250000</v>
      </c>
      <c r="AV25" s="124">
        <v>0</v>
      </c>
      <c r="AW25" s="123">
        <v>1250000</v>
      </c>
      <c r="AX25" s="123"/>
      <c r="AY25" s="123">
        <v>-1250000</v>
      </c>
      <c r="AZ25" s="124">
        <v>0</v>
      </c>
      <c r="BA25" s="123">
        <v>15000000</v>
      </c>
      <c r="BB25" s="125">
        <v>17143620</v>
      </c>
      <c r="BC25" s="126">
        <v>1.142908</v>
      </c>
      <c r="BD25" s="123"/>
      <c r="BE25" s="123"/>
      <c r="BF25" s="123"/>
      <c r="BG25" s="85"/>
    </row>
    <row r="26" spans="1:59" ht="12" customHeight="1" outlineLevel="2" thickBot="1" x14ac:dyDescent="0.35">
      <c r="A26" s="86" t="s">
        <v>137</v>
      </c>
      <c r="B26" s="122" t="s">
        <v>138</v>
      </c>
      <c r="C26" s="121" t="s">
        <v>139</v>
      </c>
      <c r="D26" s="121" t="s">
        <v>140</v>
      </c>
      <c r="E26" s="123"/>
      <c r="F26" s="123"/>
      <c r="G26" s="123"/>
      <c r="H26" s="124"/>
      <c r="I26" s="123"/>
      <c r="J26" s="123"/>
      <c r="K26" s="123"/>
      <c r="L26" s="124"/>
      <c r="M26" s="123"/>
      <c r="N26" s="123"/>
      <c r="O26" s="123"/>
      <c r="P26" s="124"/>
      <c r="Q26" s="123"/>
      <c r="R26" s="123"/>
      <c r="S26" s="123"/>
      <c r="T26" s="124"/>
      <c r="U26" s="123"/>
      <c r="V26" s="208"/>
      <c r="W26" s="123"/>
      <c r="X26" s="124"/>
      <c r="Y26" s="123"/>
      <c r="Z26" s="208"/>
      <c r="AA26" s="123"/>
      <c r="AB26" s="124"/>
      <c r="AC26" s="123"/>
      <c r="AD26" s="208"/>
      <c r="AE26" s="123"/>
      <c r="AF26" s="124"/>
      <c r="AG26" s="123"/>
      <c r="AH26" s="123"/>
      <c r="AI26" s="123"/>
      <c r="AJ26" s="124"/>
      <c r="AK26" s="123"/>
      <c r="AL26" s="123"/>
      <c r="AM26" s="123"/>
      <c r="AN26" s="124"/>
      <c r="AO26" s="123"/>
      <c r="AP26" s="123"/>
      <c r="AQ26" s="123"/>
      <c r="AR26" s="124"/>
      <c r="AS26" s="123"/>
      <c r="AT26" s="123"/>
      <c r="AU26" s="123"/>
      <c r="AV26" s="124"/>
      <c r="AW26" s="123"/>
      <c r="AX26" s="123"/>
      <c r="AY26" s="123"/>
      <c r="AZ26" s="124"/>
      <c r="BA26" s="123">
        <v>0</v>
      </c>
      <c r="BB26" s="127">
        <v>4544905.74</v>
      </c>
      <c r="BC26" s="126">
        <v>0</v>
      </c>
      <c r="BD26" s="123"/>
      <c r="BE26" s="123"/>
      <c r="BF26" s="123"/>
      <c r="BG26" s="85"/>
    </row>
    <row r="27" spans="1:59" ht="22.5" customHeight="1" thickBot="1" x14ac:dyDescent="0.35">
      <c r="A27" s="86"/>
      <c r="B27" s="214"/>
      <c r="C27" s="280" t="s">
        <v>141</v>
      </c>
      <c r="D27" s="281"/>
      <c r="E27" s="215">
        <v>17922264.2839</v>
      </c>
      <c r="F27" s="215">
        <v>13457450</v>
      </c>
      <c r="G27" s="215">
        <v>-6305467.617233335</v>
      </c>
      <c r="H27" s="216">
        <v>0.75087889492228665</v>
      </c>
      <c r="I27" s="215">
        <v>17922264.2839</v>
      </c>
      <c r="J27" s="215">
        <v>11141495</v>
      </c>
      <c r="K27" s="215">
        <v>-6568360.8499000017</v>
      </c>
      <c r="L27" s="216">
        <v>0.6216566625461869</v>
      </c>
      <c r="M27" s="215">
        <v>17755597.617233336</v>
      </c>
      <c r="N27" s="215">
        <v>12916384</v>
      </c>
      <c r="O27" s="215">
        <v>-5062460.8499000017</v>
      </c>
      <c r="P27" s="216">
        <v>0.72745419661141331</v>
      </c>
      <c r="Q27" s="215">
        <v>6588930.9505666662</v>
      </c>
      <c r="R27" s="215">
        <v>10073098.879900001</v>
      </c>
      <c r="S27" s="215">
        <v>3701361.6966666677</v>
      </c>
      <c r="T27" s="216">
        <v>1.5287910824188691</v>
      </c>
      <c r="U27" s="215">
        <v>17755597.617233336</v>
      </c>
      <c r="V27" s="217">
        <v>24360958.859999999</v>
      </c>
      <c r="W27" s="215">
        <v>5585271.3101000004</v>
      </c>
      <c r="X27" s="216">
        <v>1.3720157093645551</v>
      </c>
      <c r="Y27" s="215">
        <v>17755597.617233336</v>
      </c>
      <c r="Z27" s="217">
        <v>10321336.960000001</v>
      </c>
      <c r="AA27" s="215">
        <v>-7294668.8498999998</v>
      </c>
      <c r="AB27" s="216">
        <v>0.58130045422871346</v>
      </c>
      <c r="AC27" s="215">
        <v>17755597.617233336</v>
      </c>
      <c r="AD27" s="217">
        <v>18121286.900000002</v>
      </c>
      <c r="AE27" s="215">
        <v>466058.21010000119</v>
      </c>
      <c r="AF27" s="216">
        <v>1.0205957180743797</v>
      </c>
      <c r="AG27" s="215">
        <v>17755597.617233336</v>
      </c>
      <c r="AH27" s="215">
        <v>8906180.3599999994</v>
      </c>
      <c r="AI27" s="215">
        <v>-8462160.8499000017</v>
      </c>
      <c r="AJ27" s="216">
        <v>0.50159845655410573</v>
      </c>
      <c r="AK27" s="215">
        <v>-7920494.1832333347</v>
      </c>
      <c r="AL27" s="215">
        <v>0</v>
      </c>
      <c r="AM27" s="215">
        <v>7920494.1832333347</v>
      </c>
      <c r="AN27" s="216">
        <v>0</v>
      </c>
      <c r="AO27" s="215">
        <v>7920494.1832333347</v>
      </c>
      <c r="AP27" s="215">
        <v>0</v>
      </c>
      <c r="AQ27" s="215">
        <v>-7920494.1832333347</v>
      </c>
      <c r="AR27" s="216">
        <v>0</v>
      </c>
      <c r="AS27" s="215">
        <v>-7920494.1832333347</v>
      </c>
      <c r="AT27" s="215">
        <v>0</v>
      </c>
      <c r="AU27" s="215">
        <v>7920494.1832333347</v>
      </c>
      <c r="AV27" s="216">
        <v>0</v>
      </c>
      <c r="AW27" s="215">
        <v>7920494.1832333347</v>
      </c>
      <c r="AX27" s="215">
        <v>0</v>
      </c>
      <c r="AY27" s="215">
        <v>-7920494.1832333347</v>
      </c>
      <c r="AZ27" s="216">
        <v>0</v>
      </c>
      <c r="BA27" s="215">
        <f>+BA28+BA35+BA40+BA45+BA51+BA56+BA60+BA64</f>
        <v>215067171.4068</v>
      </c>
      <c r="BB27" s="215">
        <f>+BB28+BB35+BB40+BB45+BB51+BB56+BB60+BB64</f>
        <v>182642289.64000002</v>
      </c>
      <c r="BC27" s="218">
        <v>0.91547049859872209</v>
      </c>
      <c r="BD27" s="215">
        <f>+BD28+BD35+BD64</f>
        <v>456861710.36000001</v>
      </c>
      <c r="BE27" s="215">
        <f>+BD27+BB27</f>
        <v>639504000</v>
      </c>
      <c r="BF27" s="219">
        <f>+BF35+BF40</f>
        <v>190000000</v>
      </c>
      <c r="BG27" s="172">
        <f>+BE27+BF27</f>
        <v>829504000</v>
      </c>
    </row>
    <row r="28" spans="1:59" ht="22.5" customHeight="1" x14ac:dyDescent="0.3">
      <c r="A28" s="86"/>
      <c r="B28" s="209">
        <v>1</v>
      </c>
      <c r="C28" s="282" t="s">
        <v>38</v>
      </c>
      <c r="D28" s="283"/>
      <c r="E28" s="210">
        <v>4216767.1832333338</v>
      </c>
      <c r="F28" s="210">
        <v>2155276</v>
      </c>
      <c r="G28" s="210">
        <v>-2061491.1832333333</v>
      </c>
      <c r="H28" s="211">
        <v>0.51112046417212365</v>
      </c>
      <c r="I28" s="210">
        <v>4216767.1832333338</v>
      </c>
      <c r="J28" s="210">
        <v>3592123</v>
      </c>
      <c r="K28" s="210">
        <v>-624644.18323333329</v>
      </c>
      <c r="L28" s="211">
        <v>0.85186657074238348</v>
      </c>
      <c r="M28" s="210">
        <v>4216767.1832333338</v>
      </c>
      <c r="N28" s="210">
        <v>3592123</v>
      </c>
      <c r="O28" s="210">
        <v>-624644.18323333329</v>
      </c>
      <c r="P28" s="211">
        <v>0.85186657074238348</v>
      </c>
      <c r="Q28" s="210">
        <v>4216767.1832333338</v>
      </c>
      <c r="R28" s="210">
        <v>3592122.8799000001</v>
      </c>
      <c r="S28" s="210">
        <v>-624644.30333333323</v>
      </c>
      <c r="T28" s="211">
        <v>0.85186654226084901</v>
      </c>
      <c r="U28" s="210">
        <v>4216767.1832333338</v>
      </c>
      <c r="V28" s="212">
        <v>3880313</v>
      </c>
      <c r="W28" s="210">
        <v>-336454.18323333323</v>
      </c>
      <c r="X28" s="211">
        <v>0.92021039611313149</v>
      </c>
      <c r="Y28" s="210">
        <v>4216767.1832333338</v>
      </c>
      <c r="Z28" s="212">
        <v>3592123</v>
      </c>
      <c r="AA28" s="210">
        <v>-624644.18323333329</v>
      </c>
      <c r="AB28" s="211">
        <v>0.85186657074238348</v>
      </c>
      <c r="AC28" s="210">
        <v>4216767.1832333338</v>
      </c>
      <c r="AD28" s="212">
        <v>3592123</v>
      </c>
      <c r="AE28" s="210">
        <v>-624644.18323333329</v>
      </c>
      <c r="AF28" s="211">
        <v>0.85186657074238348</v>
      </c>
      <c r="AG28" s="210">
        <v>4216767.1832333338</v>
      </c>
      <c r="AH28" s="210">
        <v>3592123</v>
      </c>
      <c r="AI28" s="210">
        <v>-624644.18323333329</v>
      </c>
      <c r="AJ28" s="211">
        <v>0.85186657074238348</v>
      </c>
      <c r="AK28" s="210">
        <v>-624644.18323333329</v>
      </c>
      <c r="AL28" s="210">
        <v>0</v>
      </c>
      <c r="AM28" s="210">
        <v>624644.18323333329</v>
      </c>
      <c r="AN28" s="211">
        <v>0</v>
      </c>
      <c r="AO28" s="210">
        <v>624644.18323333329</v>
      </c>
      <c r="AP28" s="210">
        <v>0</v>
      </c>
      <c r="AQ28" s="210">
        <v>-624644.18323333329</v>
      </c>
      <c r="AR28" s="211">
        <v>0</v>
      </c>
      <c r="AS28" s="210">
        <v>-624644.18323333329</v>
      </c>
      <c r="AT28" s="210">
        <v>0</v>
      </c>
      <c r="AU28" s="210">
        <v>624644.18323333329</v>
      </c>
      <c r="AV28" s="211">
        <v>0</v>
      </c>
      <c r="AW28" s="210">
        <v>624644.18323333329</v>
      </c>
      <c r="AX28" s="210">
        <v>0</v>
      </c>
      <c r="AY28" s="210">
        <v>-624644.18323333329</v>
      </c>
      <c r="AZ28" s="211">
        <v>0</v>
      </c>
      <c r="BA28" s="210">
        <v>50601206.198799998</v>
      </c>
      <c r="BB28" s="210">
        <f>SUM(BB29:BB34)</f>
        <v>39590168</v>
      </c>
      <c r="BC28" s="213">
        <v>0.82347106186152863</v>
      </c>
      <c r="BD28" s="210">
        <v>83688415</v>
      </c>
      <c r="BE28" s="210">
        <f>+BD28+BB28</f>
        <v>123278583</v>
      </c>
      <c r="BF28" s="210">
        <f>SUM(BF29:BF34)</f>
        <v>0</v>
      </c>
      <c r="BG28" s="89"/>
    </row>
    <row r="29" spans="1:59" ht="31.5" customHeight="1" outlineLevel="2" x14ac:dyDescent="0.3">
      <c r="A29" s="133" t="s">
        <v>142</v>
      </c>
      <c r="B29" s="95">
        <v>5.0999999999999996</v>
      </c>
      <c r="C29" s="284" t="s">
        <v>39</v>
      </c>
      <c r="D29" s="104" t="s">
        <v>40</v>
      </c>
      <c r="E29" s="98">
        <v>577303.91666666663</v>
      </c>
      <c r="F29" s="98">
        <v>346244</v>
      </c>
      <c r="G29" s="98">
        <v>-231059.91666666663</v>
      </c>
      <c r="H29" s="99">
        <v>0.59976035153061358</v>
      </c>
      <c r="I29" s="98">
        <v>577303.91666666663</v>
      </c>
      <c r="J29" s="98">
        <v>577073</v>
      </c>
      <c r="K29" s="98">
        <v>-230.91666666662786</v>
      </c>
      <c r="L29" s="99">
        <v>0.99960000848773045</v>
      </c>
      <c r="M29" s="98">
        <v>577303.91666666663</v>
      </c>
      <c r="N29" s="98">
        <v>577073</v>
      </c>
      <c r="O29" s="98">
        <v>-230.91666666662786</v>
      </c>
      <c r="P29" s="99">
        <v>0.99960000848773045</v>
      </c>
      <c r="Q29" s="98">
        <v>577303.91666666663</v>
      </c>
      <c r="R29" s="98">
        <v>577073</v>
      </c>
      <c r="S29" s="98">
        <v>-230.91666666662786</v>
      </c>
      <c r="T29" s="99">
        <v>0.99960000848773045</v>
      </c>
      <c r="U29" s="98">
        <v>577303.91666666663</v>
      </c>
      <c r="V29" s="100">
        <v>1154146</v>
      </c>
      <c r="W29" s="98">
        <v>576842.08333333337</v>
      </c>
      <c r="X29" s="99">
        <v>1.9992000169754609</v>
      </c>
      <c r="Y29" s="98">
        <v>577303.91666666663</v>
      </c>
      <c r="Z29" s="100">
        <v>577073</v>
      </c>
      <c r="AA29" s="98">
        <v>-230.91666666662786</v>
      </c>
      <c r="AB29" s="99">
        <v>0.99960000848773045</v>
      </c>
      <c r="AC29" s="98">
        <v>577303.91666666663</v>
      </c>
      <c r="AD29" s="100">
        <v>577073</v>
      </c>
      <c r="AE29" s="98">
        <v>-230.91666666662786</v>
      </c>
      <c r="AF29" s="99">
        <v>0.99960000848773045</v>
      </c>
      <c r="AG29" s="98">
        <v>577303.91666666663</v>
      </c>
      <c r="AH29" s="98">
        <v>577073</v>
      </c>
      <c r="AI29" s="98">
        <v>-230.91666666662786</v>
      </c>
      <c r="AJ29" s="99">
        <v>0.99960000848773045</v>
      </c>
      <c r="AK29" s="98">
        <v>-230.91666666662786</v>
      </c>
      <c r="AL29" s="98"/>
      <c r="AM29" s="98">
        <v>230.91666666662786</v>
      </c>
      <c r="AN29" s="99">
        <v>0</v>
      </c>
      <c r="AO29" s="98">
        <v>230.91666666662786</v>
      </c>
      <c r="AP29" s="98"/>
      <c r="AQ29" s="98">
        <v>-230.91666666662786</v>
      </c>
      <c r="AR29" s="99">
        <v>0</v>
      </c>
      <c r="AS29" s="98">
        <v>-230.91666666662786</v>
      </c>
      <c r="AT29" s="98"/>
      <c r="AU29" s="98">
        <v>230.91666666662786</v>
      </c>
      <c r="AV29" s="99">
        <v>0</v>
      </c>
      <c r="AW29" s="98">
        <v>230.91666666662786</v>
      </c>
      <c r="AX29" s="98"/>
      <c r="AY29" s="98">
        <v>-230.91666666662786</v>
      </c>
      <c r="AZ29" s="99">
        <v>0</v>
      </c>
      <c r="BA29" s="98">
        <v>6927647</v>
      </c>
      <c r="BB29" s="101">
        <v>6927647</v>
      </c>
      <c r="BC29" s="102">
        <v>1</v>
      </c>
      <c r="BD29" s="98"/>
      <c r="BE29" s="98">
        <f t="shared" ref="BE29:BE69" si="2">+BD29+BB29</f>
        <v>6927647</v>
      </c>
      <c r="BF29" s="98"/>
      <c r="BG29" s="85"/>
    </row>
    <row r="30" spans="1:59" ht="31.5" customHeight="1" outlineLevel="2" x14ac:dyDescent="0.3">
      <c r="A30" s="133" t="s">
        <v>143</v>
      </c>
      <c r="B30" s="95" t="s">
        <v>62</v>
      </c>
      <c r="C30" s="285"/>
      <c r="D30" s="104" t="s">
        <v>41</v>
      </c>
      <c r="E30" s="98">
        <v>69276.469999999987</v>
      </c>
      <c r="F30" s="98">
        <v>41566</v>
      </c>
      <c r="G30" s="98">
        <v>-27710.469999999987</v>
      </c>
      <c r="H30" s="99">
        <v>0.6000017033200451</v>
      </c>
      <c r="I30" s="98">
        <v>69276.469999999987</v>
      </c>
      <c r="J30" s="98">
        <v>69276</v>
      </c>
      <c r="K30" s="98">
        <v>-0.46999999998661224</v>
      </c>
      <c r="L30" s="99">
        <v>0.99999321558965137</v>
      </c>
      <c r="M30" s="98">
        <v>69276.469999999987</v>
      </c>
      <c r="N30" s="98">
        <v>69276</v>
      </c>
      <c r="O30" s="98">
        <v>-0.46999999998661224</v>
      </c>
      <c r="P30" s="99">
        <v>0.99999321558965137</v>
      </c>
      <c r="Q30" s="98">
        <v>69276.469999999987</v>
      </c>
      <c r="R30" s="98">
        <v>69276</v>
      </c>
      <c r="S30" s="98">
        <v>-0.46999999998661224</v>
      </c>
      <c r="T30" s="99">
        <v>0</v>
      </c>
      <c r="U30" s="98">
        <v>69276.469999999987</v>
      </c>
      <c r="V30" s="100">
        <v>69276</v>
      </c>
      <c r="W30" s="98">
        <v>-0.46999999998661224</v>
      </c>
      <c r="X30" s="99">
        <v>0</v>
      </c>
      <c r="Y30" s="98">
        <v>69276.469999999987</v>
      </c>
      <c r="Z30" s="100">
        <v>69276</v>
      </c>
      <c r="AA30" s="98">
        <v>-0.46999999998661224</v>
      </c>
      <c r="AB30" s="99">
        <v>0</v>
      </c>
      <c r="AC30" s="98">
        <v>69276.469999999987</v>
      </c>
      <c r="AD30" s="100">
        <v>69276</v>
      </c>
      <c r="AE30" s="98">
        <v>-0.46999999998661224</v>
      </c>
      <c r="AF30" s="99">
        <v>0</v>
      </c>
      <c r="AG30" s="98">
        <v>69276.469999999987</v>
      </c>
      <c r="AH30" s="98">
        <v>69276</v>
      </c>
      <c r="AI30" s="98">
        <v>-0.46999999998661224</v>
      </c>
      <c r="AJ30" s="99">
        <v>0</v>
      </c>
      <c r="AK30" s="98">
        <v>-0.46999999998661224</v>
      </c>
      <c r="AL30" s="98"/>
      <c r="AM30" s="98">
        <v>0.46999999998661224</v>
      </c>
      <c r="AN30" s="99">
        <v>0</v>
      </c>
      <c r="AO30" s="98">
        <v>0.46999999998661224</v>
      </c>
      <c r="AP30" s="98"/>
      <c r="AQ30" s="98">
        <v>-0.46999999998661224</v>
      </c>
      <c r="AR30" s="99">
        <v>0</v>
      </c>
      <c r="AS30" s="98">
        <v>-0.46999999998661224</v>
      </c>
      <c r="AT30" s="98"/>
      <c r="AU30" s="98">
        <v>0.46999999998661224</v>
      </c>
      <c r="AV30" s="99">
        <v>0</v>
      </c>
      <c r="AW30" s="98">
        <v>0.46999999998661224</v>
      </c>
      <c r="AX30" s="98"/>
      <c r="AY30" s="98">
        <v>-0.46999999998661224</v>
      </c>
      <c r="AZ30" s="99">
        <v>0</v>
      </c>
      <c r="BA30" s="98">
        <v>831317.6399999999</v>
      </c>
      <c r="BB30" s="101">
        <v>803602</v>
      </c>
      <c r="BC30" s="102">
        <v>0.96666058956718404</v>
      </c>
      <c r="BD30" s="98"/>
      <c r="BE30" s="98">
        <f t="shared" si="2"/>
        <v>803602</v>
      </c>
      <c r="BF30" s="98"/>
      <c r="BG30" s="85"/>
    </row>
    <row r="31" spans="1:59" ht="12" customHeight="1" outlineLevel="2" x14ac:dyDescent="0.3">
      <c r="A31" s="133" t="s">
        <v>144</v>
      </c>
      <c r="B31" s="95" t="s">
        <v>65</v>
      </c>
      <c r="C31" s="285"/>
      <c r="D31" s="104" t="s">
        <v>42</v>
      </c>
      <c r="E31" s="98">
        <v>577303.91666666663</v>
      </c>
      <c r="F31" s="98">
        <v>346244</v>
      </c>
      <c r="G31" s="98">
        <v>-231059.91666666663</v>
      </c>
      <c r="H31" s="99">
        <v>0.59976035153061358</v>
      </c>
      <c r="I31" s="98">
        <v>577303.91666666663</v>
      </c>
      <c r="J31" s="98">
        <v>577073</v>
      </c>
      <c r="K31" s="98">
        <v>-230.91666666662786</v>
      </c>
      <c r="L31" s="99">
        <v>0.99960000848773045</v>
      </c>
      <c r="M31" s="98">
        <v>577303.91666666663</v>
      </c>
      <c r="N31" s="98">
        <v>577073</v>
      </c>
      <c r="O31" s="98">
        <v>-230.91666666662786</v>
      </c>
      <c r="P31" s="99">
        <v>0.99960000848773045</v>
      </c>
      <c r="Q31" s="98">
        <v>577303.91666666663</v>
      </c>
      <c r="R31" s="98">
        <v>577073</v>
      </c>
      <c r="S31" s="98">
        <v>-230.91666666662786</v>
      </c>
      <c r="T31" s="99">
        <v>0</v>
      </c>
      <c r="U31" s="98">
        <v>577303.91666666663</v>
      </c>
      <c r="V31" s="100">
        <v>577073</v>
      </c>
      <c r="W31" s="98">
        <v>-230.91666666662786</v>
      </c>
      <c r="X31" s="99">
        <v>0</v>
      </c>
      <c r="Y31" s="98">
        <v>577303.91666666663</v>
      </c>
      <c r="Z31" s="100">
        <v>577073</v>
      </c>
      <c r="AA31" s="98">
        <v>-230.91666666662786</v>
      </c>
      <c r="AB31" s="99">
        <v>0</v>
      </c>
      <c r="AC31" s="98">
        <v>577303.91666666663</v>
      </c>
      <c r="AD31" s="100">
        <v>577073</v>
      </c>
      <c r="AE31" s="98">
        <v>-230.91666666662786</v>
      </c>
      <c r="AF31" s="99">
        <v>0</v>
      </c>
      <c r="AG31" s="98">
        <v>577303.91666666663</v>
      </c>
      <c r="AH31" s="98">
        <v>577073</v>
      </c>
      <c r="AI31" s="98">
        <v>-230.91666666662786</v>
      </c>
      <c r="AJ31" s="99">
        <v>0</v>
      </c>
      <c r="AK31" s="98">
        <v>-230.91666666662786</v>
      </c>
      <c r="AL31" s="98"/>
      <c r="AM31" s="98">
        <v>230.91666666662786</v>
      </c>
      <c r="AN31" s="99">
        <v>0</v>
      </c>
      <c r="AO31" s="98">
        <v>230.91666666662786</v>
      </c>
      <c r="AP31" s="98"/>
      <c r="AQ31" s="98">
        <v>-230.91666666662786</v>
      </c>
      <c r="AR31" s="99">
        <v>0</v>
      </c>
      <c r="AS31" s="98">
        <v>-230.91666666662786</v>
      </c>
      <c r="AT31" s="98"/>
      <c r="AU31" s="98">
        <v>230.91666666662786</v>
      </c>
      <c r="AV31" s="99">
        <v>0</v>
      </c>
      <c r="AW31" s="98">
        <v>230.91666666662786</v>
      </c>
      <c r="AX31" s="98"/>
      <c r="AY31" s="98">
        <v>-230.91666666662786</v>
      </c>
      <c r="AZ31" s="99">
        <v>0</v>
      </c>
      <c r="BA31" s="98">
        <v>6927647</v>
      </c>
      <c r="BB31" s="101">
        <v>6694047</v>
      </c>
      <c r="BC31" s="102">
        <v>0.96628003707463728</v>
      </c>
      <c r="BD31" s="98"/>
      <c r="BE31" s="98">
        <f t="shared" si="2"/>
        <v>6694047</v>
      </c>
      <c r="BF31" s="98"/>
      <c r="BG31" s="85"/>
    </row>
    <row r="32" spans="1:59" ht="24.75" customHeight="1" outlineLevel="1" x14ac:dyDescent="0.3">
      <c r="A32" s="133" t="s">
        <v>145</v>
      </c>
      <c r="B32" s="95" t="s">
        <v>67</v>
      </c>
      <c r="C32" s="285"/>
      <c r="D32" s="104" t="s">
        <v>43</v>
      </c>
      <c r="E32" s="98">
        <v>288882.8799</v>
      </c>
      <c r="F32" s="98">
        <v>173330</v>
      </c>
      <c r="G32" s="98">
        <v>-115552.8799</v>
      </c>
      <c r="H32" s="99">
        <v>0.60000094176574292</v>
      </c>
      <c r="I32" s="98">
        <v>288882.8799</v>
      </c>
      <c r="J32" s="98">
        <v>288883</v>
      </c>
      <c r="K32" s="98">
        <v>0.12010000000009313</v>
      </c>
      <c r="L32" s="99">
        <v>1.0000004157394167</v>
      </c>
      <c r="M32" s="98">
        <v>288882.8799</v>
      </c>
      <c r="N32" s="98">
        <v>288883</v>
      </c>
      <c r="O32" s="98">
        <v>0.12010000000009313</v>
      </c>
      <c r="P32" s="99">
        <v>1.0000004157394167</v>
      </c>
      <c r="Q32" s="98">
        <v>288882.8799</v>
      </c>
      <c r="R32" s="98">
        <v>288882.8799</v>
      </c>
      <c r="S32" s="98">
        <v>0</v>
      </c>
      <c r="T32" s="99">
        <v>1</v>
      </c>
      <c r="U32" s="98">
        <v>288882.8799</v>
      </c>
      <c r="V32" s="100">
        <v>0</v>
      </c>
      <c r="W32" s="98">
        <v>-288882.8799</v>
      </c>
      <c r="X32" s="99">
        <v>0</v>
      </c>
      <c r="Y32" s="98">
        <v>288882.8799</v>
      </c>
      <c r="Z32" s="100">
        <v>288883</v>
      </c>
      <c r="AA32" s="98">
        <v>0.12010000000009313</v>
      </c>
      <c r="AB32" s="99">
        <v>1.0000004157394167</v>
      </c>
      <c r="AC32" s="98">
        <v>288882.8799</v>
      </c>
      <c r="AD32" s="100">
        <v>288883</v>
      </c>
      <c r="AE32" s="98">
        <v>0.12010000000009313</v>
      </c>
      <c r="AF32" s="99">
        <v>1.0000004157394167</v>
      </c>
      <c r="AG32" s="98">
        <v>288882.8799</v>
      </c>
      <c r="AH32" s="98">
        <v>288883</v>
      </c>
      <c r="AI32" s="98">
        <v>0.12010000000009313</v>
      </c>
      <c r="AJ32" s="99">
        <v>1.0000004157394167</v>
      </c>
      <c r="AK32" s="98">
        <v>0.12010000000009313</v>
      </c>
      <c r="AL32" s="98"/>
      <c r="AM32" s="98">
        <v>-0.12010000000009313</v>
      </c>
      <c r="AN32" s="99">
        <v>0</v>
      </c>
      <c r="AO32" s="98">
        <v>-0.12010000000009313</v>
      </c>
      <c r="AP32" s="98"/>
      <c r="AQ32" s="98">
        <v>0.12010000000009313</v>
      </c>
      <c r="AR32" s="99">
        <v>0</v>
      </c>
      <c r="AS32" s="98">
        <v>0.12010000000009313</v>
      </c>
      <c r="AT32" s="98"/>
      <c r="AU32" s="98">
        <v>-0.12010000000009313</v>
      </c>
      <c r="AV32" s="99">
        <v>0</v>
      </c>
      <c r="AW32" s="98">
        <v>-0.12010000000009313</v>
      </c>
      <c r="AX32" s="98"/>
      <c r="AY32" s="98">
        <v>0.12010000000009313</v>
      </c>
      <c r="AZ32" s="99">
        <v>0</v>
      </c>
      <c r="BA32" s="98">
        <v>3466594.5587999998</v>
      </c>
      <c r="BB32" s="101">
        <v>3351043</v>
      </c>
      <c r="BC32" s="102">
        <v>0.96666712624161066</v>
      </c>
      <c r="BD32" s="98"/>
      <c r="BE32" s="98">
        <f t="shared" si="2"/>
        <v>3351043</v>
      </c>
      <c r="BF32" s="98"/>
      <c r="BG32" s="85"/>
    </row>
    <row r="33" spans="1:59" ht="24.75" customHeight="1" outlineLevel="1" x14ac:dyDescent="0.3">
      <c r="A33" s="133" t="s">
        <v>146</v>
      </c>
      <c r="B33" s="95" t="s">
        <v>147</v>
      </c>
      <c r="C33" s="286"/>
      <c r="D33" s="104" t="s">
        <v>44</v>
      </c>
      <c r="E33" s="98">
        <v>2704000</v>
      </c>
      <c r="F33" s="98">
        <v>1247892</v>
      </c>
      <c r="G33" s="98">
        <v>-1456108</v>
      </c>
      <c r="H33" s="99">
        <v>0.46149852071005915</v>
      </c>
      <c r="I33" s="98">
        <v>2704000</v>
      </c>
      <c r="J33" s="98">
        <v>2079818</v>
      </c>
      <c r="K33" s="98">
        <v>-624182</v>
      </c>
      <c r="L33" s="99">
        <v>0.76916346153846149</v>
      </c>
      <c r="M33" s="98">
        <v>2704000</v>
      </c>
      <c r="N33" s="98">
        <v>2079818</v>
      </c>
      <c r="O33" s="98">
        <v>-624182</v>
      </c>
      <c r="P33" s="99">
        <v>0.76916346153846149</v>
      </c>
      <c r="Q33" s="98">
        <v>2704000</v>
      </c>
      <c r="R33" s="98">
        <v>2079818</v>
      </c>
      <c r="S33" s="98">
        <v>-624182</v>
      </c>
      <c r="T33" s="99">
        <v>0.76916346153846149</v>
      </c>
      <c r="U33" s="98">
        <v>2704000</v>
      </c>
      <c r="V33" s="100">
        <v>2079818</v>
      </c>
      <c r="W33" s="98">
        <v>-624182</v>
      </c>
      <c r="X33" s="99">
        <v>0.76916346153846149</v>
      </c>
      <c r="Y33" s="98">
        <v>2704000</v>
      </c>
      <c r="Z33" s="100">
        <v>2079818</v>
      </c>
      <c r="AA33" s="98">
        <v>-624182</v>
      </c>
      <c r="AB33" s="99">
        <v>0.76916346153846149</v>
      </c>
      <c r="AC33" s="98">
        <v>2704000</v>
      </c>
      <c r="AD33" s="100">
        <v>2079818</v>
      </c>
      <c r="AE33" s="98">
        <v>-624182</v>
      </c>
      <c r="AF33" s="99">
        <v>0.76916346153846149</v>
      </c>
      <c r="AG33" s="98">
        <v>2704000</v>
      </c>
      <c r="AH33" s="98">
        <v>2079818</v>
      </c>
      <c r="AI33" s="98">
        <v>-624182</v>
      </c>
      <c r="AJ33" s="99">
        <v>0.76916346153846149</v>
      </c>
      <c r="AK33" s="98">
        <v>-624182</v>
      </c>
      <c r="AL33" s="98"/>
      <c r="AM33" s="98">
        <v>624182</v>
      </c>
      <c r="AN33" s="99">
        <v>0</v>
      </c>
      <c r="AO33" s="98">
        <v>624182</v>
      </c>
      <c r="AP33" s="98"/>
      <c r="AQ33" s="98">
        <v>-624182</v>
      </c>
      <c r="AR33" s="99">
        <v>0</v>
      </c>
      <c r="AS33" s="98">
        <v>-624182</v>
      </c>
      <c r="AT33" s="98"/>
      <c r="AU33" s="98">
        <v>624182</v>
      </c>
      <c r="AV33" s="99">
        <v>0</v>
      </c>
      <c r="AW33" s="98">
        <v>624182</v>
      </c>
      <c r="AX33" s="98"/>
      <c r="AY33" s="98">
        <v>-624182</v>
      </c>
      <c r="AZ33" s="99">
        <v>0</v>
      </c>
      <c r="BA33" s="98">
        <v>32448000</v>
      </c>
      <c r="BB33" s="134">
        <v>21813829</v>
      </c>
      <c r="BC33" s="135">
        <v>0.6722703710552268</v>
      </c>
      <c r="BD33" s="100"/>
      <c r="BE33" s="98">
        <f t="shared" si="2"/>
        <v>21813829</v>
      </c>
      <c r="BF33" s="100"/>
      <c r="BG33" s="85"/>
    </row>
    <row r="34" spans="1:59" ht="24.75" customHeight="1" outlineLevel="1" x14ac:dyDescent="0.3">
      <c r="A34" s="133"/>
      <c r="B34" s="95" t="s">
        <v>148</v>
      </c>
      <c r="C34" s="97" t="s">
        <v>149</v>
      </c>
      <c r="D34" s="104"/>
      <c r="E34" s="98"/>
      <c r="F34" s="98"/>
      <c r="G34" s="98"/>
      <c r="H34" s="99"/>
      <c r="I34" s="98"/>
      <c r="J34" s="98"/>
      <c r="K34" s="98"/>
      <c r="L34" s="99"/>
      <c r="M34" s="98"/>
      <c r="N34" s="98"/>
      <c r="O34" s="98"/>
      <c r="P34" s="99"/>
      <c r="Q34" s="98"/>
      <c r="R34" s="98"/>
      <c r="S34" s="98"/>
      <c r="T34" s="99"/>
      <c r="U34" s="98"/>
      <c r="V34" s="100"/>
      <c r="W34" s="98"/>
      <c r="X34" s="99"/>
      <c r="Y34" s="98"/>
      <c r="Z34" s="100"/>
      <c r="AA34" s="98"/>
      <c r="AB34" s="99"/>
      <c r="AC34" s="98"/>
      <c r="AD34" s="100"/>
      <c r="AE34" s="98"/>
      <c r="AF34" s="99"/>
      <c r="AG34" s="98"/>
      <c r="AH34" s="98"/>
      <c r="AI34" s="98"/>
      <c r="AJ34" s="99"/>
      <c r="AK34" s="98"/>
      <c r="AL34" s="98"/>
      <c r="AM34" s="98"/>
      <c r="AN34" s="99"/>
      <c r="AO34" s="98"/>
      <c r="AP34" s="98"/>
      <c r="AQ34" s="98"/>
      <c r="AR34" s="99"/>
      <c r="AS34" s="98"/>
      <c r="AT34" s="98"/>
      <c r="AU34" s="98"/>
      <c r="AV34" s="99"/>
      <c r="AW34" s="98"/>
      <c r="AX34" s="98"/>
      <c r="AY34" s="98"/>
      <c r="AZ34" s="99"/>
      <c r="BA34" s="98"/>
      <c r="BB34" s="134"/>
      <c r="BC34" s="135"/>
      <c r="BD34" s="100">
        <v>83688415</v>
      </c>
      <c r="BE34" s="98">
        <f t="shared" si="2"/>
        <v>83688415</v>
      </c>
      <c r="BF34" s="100"/>
      <c r="BG34" s="85"/>
    </row>
    <row r="35" spans="1:59" ht="24" customHeight="1" x14ac:dyDescent="0.3">
      <c r="A35" s="86"/>
      <c r="B35" s="128">
        <v>2</v>
      </c>
      <c r="C35" s="136" t="s">
        <v>45</v>
      </c>
      <c r="D35" s="137"/>
      <c r="E35" s="129">
        <v>4971900</v>
      </c>
      <c r="F35" s="129">
        <v>4971900</v>
      </c>
      <c r="G35" s="129">
        <v>0</v>
      </c>
      <c r="H35" s="130">
        <v>1</v>
      </c>
      <c r="I35" s="129">
        <v>4971900</v>
      </c>
      <c r="J35" s="129">
        <v>4971900</v>
      </c>
      <c r="K35" s="129">
        <v>0</v>
      </c>
      <c r="L35" s="130">
        <v>1</v>
      </c>
      <c r="M35" s="129">
        <v>4971900</v>
      </c>
      <c r="N35" s="129">
        <v>4971900</v>
      </c>
      <c r="O35" s="129">
        <v>0</v>
      </c>
      <c r="P35" s="130">
        <v>1</v>
      </c>
      <c r="Q35" s="129">
        <v>4971900</v>
      </c>
      <c r="R35" s="129">
        <v>4972392</v>
      </c>
      <c r="S35" s="129">
        <v>492</v>
      </c>
      <c r="T35" s="138">
        <v>1.0000989561334701</v>
      </c>
      <c r="U35" s="129">
        <v>4971900</v>
      </c>
      <c r="V35" s="131">
        <v>4972392</v>
      </c>
      <c r="W35" s="129">
        <v>492</v>
      </c>
      <c r="X35" s="130">
        <v>1.0000989561334701</v>
      </c>
      <c r="Y35" s="129">
        <v>4971900</v>
      </c>
      <c r="Z35" s="131">
        <v>5072392</v>
      </c>
      <c r="AA35" s="129">
        <v>100492</v>
      </c>
      <c r="AB35" s="130">
        <v>1.020211991391621</v>
      </c>
      <c r="AC35" s="129">
        <v>4971900</v>
      </c>
      <c r="AD35" s="131">
        <v>4972392</v>
      </c>
      <c r="AE35" s="129">
        <v>492</v>
      </c>
      <c r="AF35" s="130">
        <v>1.0000989561334701</v>
      </c>
      <c r="AG35" s="129">
        <v>4971900</v>
      </c>
      <c r="AH35" s="129">
        <v>4971900</v>
      </c>
      <c r="AI35" s="129">
        <v>0</v>
      </c>
      <c r="AJ35" s="130">
        <v>1</v>
      </c>
      <c r="AK35" s="129">
        <v>0</v>
      </c>
      <c r="AL35" s="129">
        <v>0</v>
      </c>
      <c r="AM35" s="129">
        <v>0</v>
      </c>
      <c r="AN35" s="130" t="s">
        <v>150</v>
      </c>
      <c r="AO35" s="129">
        <v>0</v>
      </c>
      <c r="AP35" s="129">
        <v>0</v>
      </c>
      <c r="AQ35" s="129">
        <v>0</v>
      </c>
      <c r="AR35" s="130" t="s">
        <v>150</v>
      </c>
      <c r="AS35" s="129">
        <v>0</v>
      </c>
      <c r="AT35" s="129">
        <v>0</v>
      </c>
      <c r="AU35" s="129">
        <v>0</v>
      </c>
      <c r="AV35" s="130" t="s">
        <v>150</v>
      </c>
      <c r="AW35" s="129">
        <v>0</v>
      </c>
      <c r="AX35" s="129">
        <v>0</v>
      </c>
      <c r="AY35" s="129">
        <v>0</v>
      </c>
      <c r="AZ35" s="130" t="s">
        <v>150</v>
      </c>
      <c r="BA35" s="129">
        <v>59662800</v>
      </c>
      <c r="BB35" s="129">
        <f>SUM(BB36:BB39)</f>
        <v>60502800</v>
      </c>
      <c r="BC35" s="132">
        <v>0.93362698364810237</v>
      </c>
      <c r="BD35" s="129">
        <f>SUM(BD36:BD39)</f>
        <v>174650110</v>
      </c>
      <c r="BE35" s="129">
        <f>+BD35+BB35</f>
        <v>235152910</v>
      </c>
      <c r="BF35" s="129">
        <f>SUM(BF36:BF39)</f>
        <v>180000000</v>
      </c>
      <c r="BG35" s="89"/>
    </row>
    <row r="36" spans="1:59" ht="21" customHeight="1" outlineLevel="1" x14ac:dyDescent="0.3">
      <c r="A36" s="133" t="s">
        <v>151</v>
      </c>
      <c r="B36" s="139" t="s">
        <v>71</v>
      </c>
      <c r="C36" s="140" t="s">
        <v>46</v>
      </c>
      <c r="D36" s="141" t="s">
        <v>47</v>
      </c>
      <c r="E36" s="110">
        <v>2000000</v>
      </c>
      <c r="F36" s="110">
        <v>2000000</v>
      </c>
      <c r="G36" s="110">
        <v>0</v>
      </c>
      <c r="H36" s="111">
        <v>1</v>
      </c>
      <c r="I36" s="110">
        <v>2000000</v>
      </c>
      <c r="J36" s="110">
        <v>2000000</v>
      </c>
      <c r="K36" s="110">
        <v>0</v>
      </c>
      <c r="L36" s="111">
        <v>1</v>
      </c>
      <c r="M36" s="110">
        <v>2000000</v>
      </c>
      <c r="N36" s="110">
        <v>2000000</v>
      </c>
      <c r="O36" s="110">
        <v>0</v>
      </c>
      <c r="P36" s="111">
        <v>1</v>
      </c>
      <c r="Q36" s="110">
        <v>2000000</v>
      </c>
      <c r="R36" s="110">
        <v>2000000</v>
      </c>
      <c r="S36" s="110">
        <v>0</v>
      </c>
      <c r="T36" s="111">
        <v>1</v>
      </c>
      <c r="U36" s="110">
        <v>2000000</v>
      </c>
      <c r="V36" s="112">
        <v>2000000</v>
      </c>
      <c r="W36" s="110">
        <v>0</v>
      </c>
      <c r="X36" s="111">
        <v>1</v>
      </c>
      <c r="Y36" s="110">
        <v>2000000</v>
      </c>
      <c r="Z36" s="112">
        <v>2000000</v>
      </c>
      <c r="AA36" s="110">
        <v>0</v>
      </c>
      <c r="AB36" s="111">
        <v>1</v>
      </c>
      <c r="AC36" s="110">
        <v>2000000</v>
      </c>
      <c r="AD36" s="112">
        <v>2000000</v>
      </c>
      <c r="AE36" s="110">
        <v>0</v>
      </c>
      <c r="AF36" s="111">
        <v>1</v>
      </c>
      <c r="AG36" s="98">
        <v>2000000</v>
      </c>
      <c r="AH36" s="98">
        <v>2000000</v>
      </c>
      <c r="AI36" s="110">
        <v>0</v>
      </c>
      <c r="AJ36" s="111">
        <v>1</v>
      </c>
      <c r="AK36" s="110">
        <v>0</v>
      </c>
      <c r="AL36" s="110"/>
      <c r="AM36" s="110">
        <v>0</v>
      </c>
      <c r="AN36" s="111" t="s">
        <v>150</v>
      </c>
      <c r="AO36" s="110">
        <v>0</v>
      </c>
      <c r="AP36" s="110"/>
      <c r="AQ36" s="110">
        <v>0</v>
      </c>
      <c r="AR36" s="111" t="s">
        <v>150</v>
      </c>
      <c r="AS36" s="110">
        <v>0</v>
      </c>
      <c r="AT36" s="110"/>
      <c r="AU36" s="110">
        <v>0</v>
      </c>
      <c r="AV36" s="111" t="s">
        <v>150</v>
      </c>
      <c r="AW36" s="110">
        <v>0</v>
      </c>
      <c r="AX36" s="110"/>
      <c r="AY36" s="110">
        <v>0</v>
      </c>
      <c r="AZ36" s="111" t="s">
        <v>150</v>
      </c>
      <c r="BA36" s="110">
        <v>24000000</v>
      </c>
      <c r="BB36" s="113">
        <v>24000000</v>
      </c>
      <c r="BC36" s="142">
        <v>0.8</v>
      </c>
      <c r="BD36" s="110"/>
      <c r="BE36" s="98">
        <f t="shared" si="2"/>
        <v>24000000</v>
      </c>
      <c r="BF36" s="110"/>
      <c r="BG36" s="115"/>
    </row>
    <row r="37" spans="1:59" ht="24" customHeight="1" outlineLevel="1" x14ac:dyDescent="0.3">
      <c r="A37" s="133" t="s">
        <v>152</v>
      </c>
      <c r="B37" s="95" t="s">
        <v>74</v>
      </c>
      <c r="C37" s="143" t="s">
        <v>48</v>
      </c>
      <c r="D37" s="104" t="s">
        <v>49</v>
      </c>
      <c r="E37" s="98">
        <v>2971900</v>
      </c>
      <c r="F37" s="98">
        <v>2971900</v>
      </c>
      <c r="G37" s="98">
        <v>0</v>
      </c>
      <c r="H37" s="99">
        <v>1</v>
      </c>
      <c r="I37" s="98">
        <v>2971900</v>
      </c>
      <c r="J37" s="98">
        <v>2971900</v>
      </c>
      <c r="K37" s="98">
        <v>0</v>
      </c>
      <c r="L37" s="99">
        <v>1</v>
      </c>
      <c r="M37" s="98">
        <v>2971900</v>
      </c>
      <c r="N37" s="98">
        <v>2971900</v>
      </c>
      <c r="O37" s="98">
        <v>0</v>
      </c>
      <c r="P37" s="99">
        <v>1</v>
      </c>
      <c r="Q37" s="98">
        <v>2971900</v>
      </c>
      <c r="R37" s="110">
        <v>2972392</v>
      </c>
      <c r="S37" s="98">
        <v>492</v>
      </c>
      <c r="T37" s="99">
        <v>1.0001655506578284</v>
      </c>
      <c r="U37" s="98">
        <v>2971900</v>
      </c>
      <c r="V37" s="100">
        <v>2972392</v>
      </c>
      <c r="W37" s="98">
        <v>492</v>
      </c>
      <c r="X37" s="99">
        <v>1.0001655506578284</v>
      </c>
      <c r="Y37" s="110">
        <v>2971900</v>
      </c>
      <c r="Z37" s="100">
        <v>3072392</v>
      </c>
      <c r="AA37" s="98">
        <v>100492</v>
      </c>
      <c r="AB37" s="99">
        <v>1.0338140583465123</v>
      </c>
      <c r="AC37" s="110">
        <v>2971900</v>
      </c>
      <c r="AD37" s="100">
        <v>2972392</v>
      </c>
      <c r="AE37" s="98">
        <v>492</v>
      </c>
      <c r="AF37" s="99">
        <v>1.0001655506578284</v>
      </c>
      <c r="AG37" s="98">
        <v>2971900</v>
      </c>
      <c r="AH37" s="98">
        <v>2971900</v>
      </c>
      <c r="AI37" s="98">
        <v>0</v>
      </c>
      <c r="AJ37" s="99">
        <v>1</v>
      </c>
      <c r="AK37" s="98">
        <v>0</v>
      </c>
      <c r="AL37" s="98"/>
      <c r="AM37" s="98">
        <v>0</v>
      </c>
      <c r="AN37" s="99" t="s">
        <v>150</v>
      </c>
      <c r="AO37" s="98">
        <v>0</v>
      </c>
      <c r="AP37" s="98"/>
      <c r="AQ37" s="98">
        <v>0</v>
      </c>
      <c r="AR37" s="99" t="s">
        <v>150</v>
      </c>
      <c r="AS37" s="98">
        <v>0</v>
      </c>
      <c r="AT37" s="98"/>
      <c r="AU37" s="98">
        <v>0</v>
      </c>
      <c r="AV37" s="99" t="s">
        <v>150</v>
      </c>
      <c r="AW37" s="98">
        <v>0</v>
      </c>
      <c r="AX37" s="98"/>
      <c r="AY37" s="98">
        <v>0</v>
      </c>
      <c r="AZ37" s="99" t="s">
        <v>150</v>
      </c>
      <c r="BA37" s="110">
        <v>35662800</v>
      </c>
      <c r="BB37" s="101">
        <v>36502800</v>
      </c>
      <c r="BC37" s="102">
        <v>1.0235539553820787</v>
      </c>
      <c r="BD37" s="98"/>
      <c r="BE37" s="98">
        <f>+BD37+BB37</f>
        <v>36502800</v>
      </c>
      <c r="BF37" s="98"/>
      <c r="BG37" s="85"/>
    </row>
    <row r="38" spans="1:59" ht="24" customHeight="1" outlineLevel="1" x14ac:dyDescent="0.3">
      <c r="A38" s="133"/>
      <c r="B38" s="95" t="s">
        <v>77</v>
      </c>
      <c r="C38" s="143" t="s">
        <v>153</v>
      </c>
      <c r="D38" s="104" t="s">
        <v>49</v>
      </c>
      <c r="E38" s="98"/>
      <c r="F38" s="98"/>
      <c r="G38" s="98"/>
      <c r="H38" s="99"/>
      <c r="I38" s="98"/>
      <c r="J38" s="98"/>
      <c r="K38" s="98"/>
      <c r="L38" s="99"/>
      <c r="M38" s="98"/>
      <c r="N38" s="98"/>
      <c r="O38" s="98"/>
      <c r="P38" s="99"/>
      <c r="Q38" s="98"/>
      <c r="R38" s="110"/>
      <c r="S38" s="98"/>
      <c r="T38" s="99"/>
      <c r="U38" s="98"/>
      <c r="V38" s="100"/>
      <c r="W38" s="98"/>
      <c r="X38" s="99"/>
      <c r="Y38" s="110"/>
      <c r="Z38" s="100"/>
      <c r="AA38" s="98"/>
      <c r="AB38" s="99"/>
      <c r="AC38" s="110"/>
      <c r="AD38" s="100"/>
      <c r="AE38" s="98"/>
      <c r="AF38" s="99"/>
      <c r="AG38" s="98"/>
      <c r="AH38" s="98"/>
      <c r="AI38" s="98"/>
      <c r="AJ38" s="99"/>
      <c r="AK38" s="98"/>
      <c r="AL38" s="98"/>
      <c r="AM38" s="98"/>
      <c r="AN38" s="99"/>
      <c r="AO38" s="98"/>
      <c r="AP38" s="98"/>
      <c r="AQ38" s="98"/>
      <c r="AR38" s="99"/>
      <c r="AS38" s="98"/>
      <c r="AT38" s="98"/>
      <c r="AU38" s="98"/>
      <c r="AV38" s="99"/>
      <c r="AW38" s="98"/>
      <c r="AX38" s="98"/>
      <c r="AY38" s="98"/>
      <c r="AZ38" s="99"/>
      <c r="BA38" s="110"/>
      <c r="BB38" s="101"/>
      <c r="BC38" s="102"/>
      <c r="BD38" s="98">
        <f>5040000+15815500+8195000+4725000+30250000+2925000+6407500+18369977+13007500+13090000+3240000+11964750+11692563</f>
        <v>144722790</v>
      </c>
      <c r="BE38" s="98">
        <f t="shared" si="2"/>
        <v>144722790</v>
      </c>
      <c r="BF38" s="98">
        <v>180000000</v>
      </c>
      <c r="BG38" s="85"/>
    </row>
    <row r="39" spans="1:59" ht="24" customHeight="1" outlineLevel="1" x14ac:dyDescent="0.3">
      <c r="A39" s="133"/>
      <c r="B39" s="95" t="s">
        <v>154</v>
      </c>
      <c r="C39" s="143" t="s">
        <v>155</v>
      </c>
      <c r="D39" s="104" t="s">
        <v>49</v>
      </c>
      <c r="E39" s="98"/>
      <c r="F39" s="98"/>
      <c r="G39" s="98"/>
      <c r="H39" s="99"/>
      <c r="I39" s="98"/>
      <c r="J39" s="98"/>
      <c r="K39" s="98"/>
      <c r="L39" s="99"/>
      <c r="M39" s="98"/>
      <c r="N39" s="98"/>
      <c r="O39" s="98"/>
      <c r="P39" s="99"/>
      <c r="Q39" s="98"/>
      <c r="R39" s="110"/>
      <c r="S39" s="98"/>
      <c r="T39" s="99"/>
      <c r="U39" s="98"/>
      <c r="V39" s="100"/>
      <c r="W39" s="98"/>
      <c r="X39" s="99"/>
      <c r="Y39" s="110"/>
      <c r="Z39" s="100"/>
      <c r="AA39" s="98"/>
      <c r="AB39" s="99"/>
      <c r="AC39" s="110"/>
      <c r="AD39" s="100"/>
      <c r="AE39" s="98"/>
      <c r="AF39" s="99"/>
      <c r="AG39" s="98"/>
      <c r="AH39" s="98"/>
      <c r="AI39" s="98"/>
      <c r="AJ39" s="99"/>
      <c r="AK39" s="98"/>
      <c r="AL39" s="98"/>
      <c r="AM39" s="98"/>
      <c r="AN39" s="99"/>
      <c r="AO39" s="98"/>
      <c r="AP39" s="98"/>
      <c r="AQ39" s="98"/>
      <c r="AR39" s="99"/>
      <c r="AS39" s="98"/>
      <c r="AT39" s="98"/>
      <c r="AU39" s="98"/>
      <c r="AV39" s="99"/>
      <c r="AW39" s="98"/>
      <c r="AX39" s="98"/>
      <c r="AY39" s="98"/>
      <c r="AZ39" s="99"/>
      <c r="BA39" s="110"/>
      <c r="BB39" s="101"/>
      <c r="BC39" s="102"/>
      <c r="BD39" s="98">
        <v>29927320</v>
      </c>
      <c r="BE39" s="98">
        <f t="shared" si="2"/>
        <v>29927320</v>
      </c>
      <c r="BF39" s="98"/>
      <c r="BG39" s="85"/>
    </row>
    <row r="40" spans="1:59" ht="22.05" customHeight="1" x14ac:dyDescent="0.3">
      <c r="A40" s="86"/>
      <c r="B40" s="128">
        <v>3</v>
      </c>
      <c r="C40" s="136" t="s">
        <v>50</v>
      </c>
      <c r="D40" s="137"/>
      <c r="E40" s="129">
        <v>5583333.333333334</v>
      </c>
      <c r="F40" s="129">
        <v>0</v>
      </c>
      <c r="G40" s="129">
        <v>-5583333.333333334</v>
      </c>
      <c r="H40" s="130">
        <v>0</v>
      </c>
      <c r="I40" s="129">
        <v>5583333.333333334</v>
      </c>
      <c r="J40" s="129">
        <v>0</v>
      </c>
      <c r="K40" s="129">
        <v>-5583333.333333334</v>
      </c>
      <c r="L40" s="130">
        <v>0</v>
      </c>
      <c r="M40" s="129">
        <v>5583333.333333334</v>
      </c>
      <c r="N40" s="129">
        <v>0</v>
      </c>
      <c r="O40" s="129">
        <v>-5583333.333333334</v>
      </c>
      <c r="P40" s="130">
        <v>0</v>
      </c>
      <c r="Q40" s="129">
        <v>-5583333.333333334</v>
      </c>
      <c r="R40" s="129">
        <v>548739</v>
      </c>
      <c r="S40" s="129">
        <v>6132072.333333334</v>
      </c>
      <c r="T40" s="130">
        <v>-9.8281611940298497E-2</v>
      </c>
      <c r="U40" s="129">
        <v>5583333.333333334</v>
      </c>
      <c r="V40" s="131">
        <v>10156035.870000001</v>
      </c>
      <c r="W40" s="129">
        <v>4572702.5366666671</v>
      </c>
      <c r="X40" s="130">
        <v>1.8189914991044775</v>
      </c>
      <c r="Y40" s="129">
        <v>5583333.333333334</v>
      </c>
      <c r="Z40" s="131">
        <v>1137000</v>
      </c>
      <c r="AA40" s="129">
        <v>-4446333.333333333</v>
      </c>
      <c r="AB40" s="130">
        <v>0.20364179104477609</v>
      </c>
      <c r="AC40" s="129">
        <v>5583333.333333334</v>
      </c>
      <c r="AD40" s="131">
        <v>8875060.0600000005</v>
      </c>
      <c r="AE40" s="129">
        <v>3291726.7266666675</v>
      </c>
      <c r="AF40" s="130">
        <v>1.5895629958208954</v>
      </c>
      <c r="AG40" s="129">
        <v>5583333.333333334</v>
      </c>
      <c r="AH40" s="129">
        <v>0</v>
      </c>
      <c r="AI40" s="129">
        <v>-5583333.333333334</v>
      </c>
      <c r="AJ40" s="130">
        <v>0</v>
      </c>
      <c r="AK40" s="129">
        <v>-5583333.333333334</v>
      </c>
      <c r="AL40" s="129">
        <v>0</v>
      </c>
      <c r="AM40" s="129">
        <v>5583333.333333334</v>
      </c>
      <c r="AN40" s="130">
        <v>0</v>
      </c>
      <c r="AO40" s="129">
        <v>5583333.333333334</v>
      </c>
      <c r="AP40" s="129">
        <v>0</v>
      </c>
      <c r="AQ40" s="129">
        <v>-5583333.333333334</v>
      </c>
      <c r="AR40" s="130">
        <v>0</v>
      </c>
      <c r="AS40" s="129">
        <v>-5583333.333333334</v>
      </c>
      <c r="AT40" s="129">
        <v>0</v>
      </c>
      <c r="AU40" s="129">
        <v>5583333.333333334</v>
      </c>
      <c r="AV40" s="130">
        <v>0</v>
      </c>
      <c r="AW40" s="129">
        <v>5583333.333333334</v>
      </c>
      <c r="AX40" s="129">
        <v>0</v>
      </c>
      <c r="AY40" s="129">
        <v>-5583333.333333334</v>
      </c>
      <c r="AZ40" s="130">
        <v>0</v>
      </c>
      <c r="BA40" s="129">
        <v>67000000</v>
      </c>
      <c r="BB40" s="129">
        <f>SUM(BB41:BB44)</f>
        <v>50229387.859999999</v>
      </c>
      <c r="BC40" s="132">
        <v>0.74969235611940299</v>
      </c>
      <c r="BD40" s="129">
        <f>SUM(BD41:BD44)</f>
        <v>0</v>
      </c>
      <c r="BE40" s="129">
        <f>+BD40+BB40</f>
        <v>50229387.859999999</v>
      </c>
      <c r="BF40" s="129">
        <f>SUM(BF41:BF44)</f>
        <v>10000000</v>
      </c>
      <c r="BG40" s="89"/>
    </row>
    <row r="41" spans="1:59" ht="17.55" customHeight="1" outlineLevel="1" x14ac:dyDescent="0.3">
      <c r="A41" s="144" t="s">
        <v>156</v>
      </c>
      <c r="B41" s="95" t="s">
        <v>157</v>
      </c>
      <c r="C41" s="145" t="s">
        <v>11</v>
      </c>
      <c r="D41" s="104" t="s">
        <v>51</v>
      </c>
      <c r="E41" s="98">
        <v>5250000</v>
      </c>
      <c r="F41" s="98">
        <v>0</v>
      </c>
      <c r="G41" s="98">
        <v>-5250000</v>
      </c>
      <c r="H41" s="99">
        <v>0</v>
      </c>
      <c r="I41" s="98">
        <v>5250000</v>
      </c>
      <c r="J41" s="98">
        <v>0</v>
      </c>
      <c r="K41" s="98">
        <v>-5250000</v>
      </c>
      <c r="L41" s="99">
        <v>0</v>
      </c>
      <c r="M41" s="98">
        <v>5250000</v>
      </c>
      <c r="N41" s="98">
        <v>0</v>
      </c>
      <c r="O41" s="98">
        <v>-5250000</v>
      </c>
      <c r="P41" s="99">
        <v>0</v>
      </c>
      <c r="Q41" s="98">
        <v>-5250000</v>
      </c>
      <c r="R41" s="98">
        <v>548739</v>
      </c>
      <c r="S41" s="98">
        <v>5798739</v>
      </c>
      <c r="T41" s="99">
        <v>-0.10452171428571429</v>
      </c>
      <c r="U41" s="98">
        <v>5250000</v>
      </c>
      <c r="V41" s="100">
        <v>10156035.870000001</v>
      </c>
      <c r="W41" s="98">
        <v>4906035.870000001</v>
      </c>
      <c r="X41" s="99">
        <v>1.934483022857143</v>
      </c>
      <c r="Y41" s="98">
        <v>5250000</v>
      </c>
      <c r="Z41" s="100">
        <v>1137000</v>
      </c>
      <c r="AA41" s="98">
        <v>-4113000</v>
      </c>
      <c r="AB41" s="99">
        <v>0.21657142857142858</v>
      </c>
      <c r="AC41" s="98">
        <v>5250000</v>
      </c>
      <c r="AD41" s="100">
        <v>8875060.0600000005</v>
      </c>
      <c r="AE41" s="98">
        <v>3625060.0600000005</v>
      </c>
      <c r="AF41" s="99">
        <v>1.6904876304761907</v>
      </c>
      <c r="AG41" s="98">
        <v>5250000</v>
      </c>
      <c r="AH41" s="98">
        <v>0</v>
      </c>
      <c r="AI41" s="98">
        <v>-5250000</v>
      </c>
      <c r="AJ41" s="99">
        <v>0</v>
      </c>
      <c r="AK41" s="98">
        <v>-5250000</v>
      </c>
      <c r="AL41" s="98"/>
      <c r="AM41" s="98">
        <v>5250000</v>
      </c>
      <c r="AN41" s="99">
        <v>0</v>
      </c>
      <c r="AO41" s="98">
        <v>5250000</v>
      </c>
      <c r="AP41" s="98"/>
      <c r="AQ41" s="98">
        <v>-5250000</v>
      </c>
      <c r="AR41" s="99">
        <v>0</v>
      </c>
      <c r="AS41" s="98">
        <v>-5250000</v>
      </c>
      <c r="AT41" s="98"/>
      <c r="AU41" s="98">
        <v>5250000</v>
      </c>
      <c r="AV41" s="99">
        <v>0</v>
      </c>
      <c r="AW41" s="98">
        <v>5250000</v>
      </c>
      <c r="AX41" s="98"/>
      <c r="AY41" s="98">
        <v>-5250000</v>
      </c>
      <c r="AZ41" s="99">
        <v>0</v>
      </c>
      <c r="BA41" s="98">
        <v>63000000</v>
      </c>
      <c r="BB41" s="101">
        <v>42109851</v>
      </c>
      <c r="BC41" s="102">
        <v>0.66841033333333333</v>
      </c>
      <c r="BD41" s="98"/>
      <c r="BE41" s="98">
        <f t="shared" si="2"/>
        <v>42109851</v>
      </c>
      <c r="BF41" s="98">
        <v>10000000</v>
      </c>
      <c r="BG41" s="85"/>
    </row>
    <row r="42" spans="1:59" ht="18" customHeight="1" outlineLevel="1" x14ac:dyDescent="0.3">
      <c r="A42" s="86"/>
      <c r="B42" s="95" t="s">
        <v>79</v>
      </c>
      <c r="C42" s="145" t="s">
        <v>14</v>
      </c>
      <c r="D42" s="104" t="s">
        <v>51</v>
      </c>
      <c r="E42" s="98">
        <v>41666.666666666664</v>
      </c>
      <c r="F42" s="98">
        <v>0</v>
      </c>
      <c r="G42" s="98">
        <v>-41666.666666666664</v>
      </c>
      <c r="H42" s="99">
        <v>0</v>
      </c>
      <c r="I42" s="98">
        <v>41666.666666666664</v>
      </c>
      <c r="J42" s="98">
        <v>0</v>
      </c>
      <c r="K42" s="98">
        <v>-41666.666666666664</v>
      </c>
      <c r="L42" s="99">
        <v>0</v>
      </c>
      <c r="M42" s="98">
        <v>41666.666666666664</v>
      </c>
      <c r="N42" s="98">
        <v>0</v>
      </c>
      <c r="O42" s="98">
        <v>-41666.666666666664</v>
      </c>
      <c r="P42" s="99">
        <v>0</v>
      </c>
      <c r="Q42" s="98">
        <v>-41666.666666666664</v>
      </c>
      <c r="R42" s="98"/>
      <c r="S42" s="98">
        <v>41666.666666666664</v>
      </c>
      <c r="T42" s="99">
        <v>0</v>
      </c>
      <c r="U42" s="98">
        <v>41666.666666666664</v>
      </c>
      <c r="V42" s="100"/>
      <c r="W42" s="98">
        <v>-41666.666666666664</v>
      </c>
      <c r="X42" s="99">
        <v>0</v>
      </c>
      <c r="Y42" s="98">
        <v>41666.666666666664</v>
      </c>
      <c r="Z42" s="100"/>
      <c r="AA42" s="98">
        <v>-41666.666666666664</v>
      </c>
      <c r="AB42" s="99">
        <v>0</v>
      </c>
      <c r="AC42" s="98">
        <v>41666.666666666664</v>
      </c>
      <c r="AD42" s="100"/>
      <c r="AE42" s="98">
        <v>-41666.666666666664</v>
      </c>
      <c r="AF42" s="99">
        <v>0</v>
      </c>
      <c r="AG42" s="98">
        <v>41666.666666666664</v>
      </c>
      <c r="AH42" s="98">
        <v>0</v>
      </c>
      <c r="AI42" s="98">
        <v>-41666.666666666664</v>
      </c>
      <c r="AJ42" s="99">
        <v>0</v>
      </c>
      <c r="AK42" s="98">
        <v>-41666.666666666664</v>
      </c>
      <c r="AL42" s="98"/>
      <c r="AM42" s="98">
        <v>41666.666666666664</v>
      </c>
      <c r="AN42" s="99">
        <v>0</v>
      </c>
      <c r="AO42" s="98">
        <v>41666.666666666664</v>
      </c>
      <c r="AP42" s="98"/>
      <c r="AQ42" s="98">
        <v>-41666.666666666664</v>
      </c>
      <c r="AR42" s="99">
        <v>0</v>
      </c>
      <c r="AS42" s="98">
        <v>-41666.666666666664</v>
      </c>
      <c r="AT42" s="98"/>
      <c r="AU42" s="98">
        <v>41666.666666666664</v>
      </c>
      <c r="AV42" s="99">
        <v>0</v>
      </c>
      <c r="AW42" s="98">
        <v>41666.666666666664</v>
      </c>
      <c r="AX42" s="98"/>
      <c r="AY42" s="98">
        <v>-41666.666666666664</v>
      </c>
      <c r="AZ42" s="99">
        <v>0</v>
      </c>
      <c r="BA42" s="98">
        <v>500000</v>
      </c>
      <c r="BB42" s="101">
        <v>0</v>
      </c>
      <c r="BC42" s="102">
        <v>0</v>
      </c>
      <c r="BD42" s="98"/>
      <c r="BE42" s="98">
        <f t="shared" si="2"/>
        <v>0</v>
      </c>
      <c r="BF42" s="98"/>
      <c r="BG42" s="85"/>
    </row>
    <row r="43" spans="1:59" ht="64.5" customHeight="1" outlineLevel="1" x14ac:dyDescent="0.3">
      <c r="A43" s="144" t="s">
        <v>158</v>
      </c>
      <c r="B43" s="95" t="s">
        <v>86</v>
      </c>
      <c r="C43" s="145" t="s">
        <v>159</v>
      </c>
      <c r="D43" s="104" t="s">
        <v>51</v>
      </c>
      <c r="E43" s="98">
        <v>166666.66666666666</v>
      </c>
      <c r="F43" s="98">
        <v>0</v>
      </c>
      <c r="G43" s="98">
        <v>-166666.66666666666</v>
      </c>
      <c r="H43" s="99">
        <v>0</v>
      </c>
      <c r="I43" s="98">
        <v>166666.66666666666</v>
      </c>
      <c r="J43" s="98">
        <v>0</v>
      </c>
      <c r="K43" s="98">
        <v>-166666.66666666666</v>
      </c>
      <c r="L43" s="99">
        <v>0</v>
      </c>
      <c r="M43" s="98">
        <v>166666.66666666666</v>
      </c>
      <c r="N43" s="98">
        <v>0</v>
      </c>
      <c r="O43" s="98">
        <v>-166666.66666666666</v>
      </c>
      <c r="P43" s="99">
        <v>0</v>
      </c>
      <c r="Q43" s="98">
        <v>-166666.66666666666</v>
      </c>
      <c r="R43" s="98"/>
      <c r="S43" s="98">
        <v>166666.66666666666</v>
      </c>
      <c r="T43" s="99">
        <v>0</v>
      </c>
      <c r="U43" s="98">
        <v>166666.66666666666</v>
      </c>
      <c r="V43" s="100"/>
      <c r="W43" s="98">
        <v>-166666.66666666666</v>
      </c>
      <c r="X43" s="99">
        <v>0</v>
      </c>
      <c r="Y43" s="98">
        <v>166666.66666666666</v>
      </c>
      <c r="Z43" s="100"/>
      <c r="AA43" s="98">
        <v>-166666.66666666666</v>
      </c>
      <c r="AB43" s="99">
        <v>0</v>
      </c>
      <c r="AC43" s="98">
        <v>166666.66666666666</v>
      </c>
      <c r="AD43" s="100"/>
      <c r="AE43" s="98">
        <v>-166666.66666666666</v>
      </c>
      <c r="AF43" s="99">
        <v>0</v>
      </c>
      <c r="AG43" s="98">
        <v>166666.66666666666</v>
      </c>
      <c r="AH43" s="98">
        <v>0</v>
      </c>
      <c r="AI43" s="98">
        <v>-166666.66666666666</v>
      </c>
      <c r="AJ43" s="99">
        <v>0</v>
      </c>
      <c r="AK43" s="98">
        <v>-166666.66666666666</v>
      </c>
      <c r="AL43" s="98"/>
      <c r="AM43" s="98">
        <v>166666.66666666666</v>
      </c>
      <c r="AN43" s="99">
        <v>0</v>
      </c>
      <c r="AO43" s="98">
        <v>166666.66666666666</v>
      </c>
      <c r="AP43" s="98"/>
      <c r="AQ43" s="98">
        <v>-166666.66666666666</v>
      </c>
      <c r="AR43" s="99">
        <v>0</v>
      </c>
      <c r="AS43" s="98">
        <v>-166666.66666666666</v>
      </c>
      <c r="AT43" s="98"/>
      <c r="AU43" s="98">
        <v>166666.66666666666</v>
      </c>
      <c r="AV43" s="99">
        <v>0</v>
      </c>
      <c r="AW43" s="98">
        <v>166666.66666666666</v>
      </c>
      <c r="AX43" s="98"/>
      <c r="AY43" s="98">
        <v>-166666.66666666666</v>
      </c>
      <c r="AZ43" s="99">
        <v>0</v>
      </c>
      <c r="BA43" s="98">
        <v>2000000</v>
      </c>
      <c r="BB43" s="101">
        <v>8119536.8600000003</v>
      </c>
      <c r="BC43" s="102">
        <v>4.0597684300000001</v>
      </c>
      <c r="BD43" s="98"/>
      <c r="BE43" s="98">
        <f t="shared" si="2"/>
        <v>8119536.8600000003</v>
      </c>
      <c r="BF43" s="98"/>
      <c r="BG43" s="85"/>
    </row>
    <row r="44" spans="1:59" ht="12" customHeight="1" outlineLevel="1" x14ac:dyDescent="0.3">
      <c r="A44" s="86"/>
      <c r="B44" s="95" t="s">
        <v>85</v>
      </c>
      <c r="C44" s="145" t="s">
        <v>17</v>
      </c>
      <c r="D44" s="104" t="s">
        <v>51</v>
      </c>
      <c r="E44" s="98">
        <v>125000</v>
      </c>
      <c r="F44" s="98">
        <v>0</v>
      </c>
      <c r="G44" s="98">
        <v>-125000</v>
      </c>
      <c r="H44" s="99">
        <v>0</v>
      </c>
      <c r="I44" s="98">
        <v>125000</v>
      </c>
      <c r="J44" s="98">
        <v>0</v>
      </c>
      <c r="K44" s="98">
        <v>-125000</v>
      </c>
      <c r="L44" s="99">
        <v>0</v>
      </c>
      <c r="M44" s="98">
        <v>125000</v>
      </c>
      <c r="N44" s="98">
        <v>0</v>
      </c>
      <c r="O44" s="98">
        <v>-125000</v>
      </c>
      <c r="P44" s="99">
        <v>0</v>
      </c>
      <c r="Q44" s="98">
        <v>-125000</v>
      </c>
      <c r="R44" s="98"/>
      <c r="S44" s="98">
        <v>125000</v>
      </c>
      <c r="T44" s="99">
        <v>0</v>
      </c>
      <c r="U44" s="98">
        <v>125000</v>
      </c>
      <c r="V44" s="100"/>
      <c r="W44" s="98">
        <v>-125000</v>
      </c>
      <c r="X44" s="99">
        <v>0</v>
      </c>
      <c r="Y44" s="98">
        <v>125000</v>
      </c>
      <c r="Z44" s="100"/>
      <c r="AA44" s="98">
        <v>-125000</v>
      </c>
      <c r="AB44" s="99">
        <v>0</v>
      </c>
      <c r="AC44" s="98">
        <v>125000</v>
      </c>
      <c r="AD44" s="100"/>
      <c r="AE44" s="98">
        <v>-125000</v>
      </c>
      <c r="AF44" s="99">
        <v>0</v>
      </c>
      <c r="AG44" s="98">
        <v>125000</v>
      </c>
      <c r="AH44" s="98">
        <v>0</v>
      </c>
      <c r="AI44" s="98">
        <v>-125000</v>
      </c>
      <c r="AJ44" s="99">
        <v>0</v>
      </c>
      <c r="AK44" s="98">
        <v>-125000</v>
      </c>
      <c r="AL44" s="98"/>
      <c r="AM44" s="98">
        <v>125000</v>
      </c>
      <c r="AN44" s="99">
        <v>0</v>
      </c>
      <c r="AO44" s="98">
        <v>125000</v>
      </c>
      <c r="AP44" s="98"/>
      <c r="AQ44" s="98">
        <v>-125000</v>
      </c>
      <c r="AR44" s="99">
        <v>0</v>
      </c>
      <c r="AS44" s="98">
        <v>-125000</v>
      </c>
      <c r="AT44" s="98"/>
      <c r="AU44" s="98">
        <v>125000</v>
      </c>
      <c r="AV44" s="99">
        <v>0</v>
      </c>
      <c r="AW44" s="98">
        <v>125000</v>
      </c>
      <c r="AX44" s="98"/>
      <c r="AY44" s="98">
        <v>-125000</v>
      </c>
      <c r="AZ44" s="99">
        <v>0</v>
      </c>
      <c r="BA44" s="98">
        <v>1500000</v>
      </c>
      <c r="BB44" s="101">
        <v>0</v>
      </c>
      <c r="BC44" s="102">
        <v>0</v>
      </c>
      <c r="BD44" s="98"/>
      <c r="BE44" s="98">
        <f t="shared" si="2"/>
        <v>0</v>
      </c>
      <c r="BF44" s="98"/>
      <c r="BG44" s="85"/>
    </row>
    <row r="45" spans="1:59" ht="19.05" customHeight="1" x14ac:dyDescent="0.3">
      <c r="A45" s="86"/>
      <c r="B45" s="128">
        <v>4</v>
      </c>
      <c r="C45" s="136" t="s">
        <v>52</v>
      </c>
      <c r="D45" s="137"/>
      <c r="E45" s="129">
        <v>355610</v>
      </c>
      <c r="F45" s="129">
        <v>2412930</v>
      </c>
      <c r="G45" s="129">
        <v>0</v>
      </c>
      <c r="H45" s="130">
        <v>6.785326621861028</v>
      </c>
      <c r="I45" s="129">
        <v>355610</v>
      </c>
      <c r="J45" s="129">
        <v>0</v>
      </c>
      <c r="K45" s="129">
        <v>0</v>
      </c>
      <c r="L45" s="130">
        <v>0</v>
      </c>
      <c r="M45" s="129">
        <v>355610</v>
      </c>
      <c r="N45" s="129">
        <v>0</v>
      </c>
      <c r="O45" s="129">
        <v>0</v>
      </c>
      <c r="P45" s="130">
        <v>0</v>
      </c>
      <c r="Q45" s="129">
        <v>355610</v>
      </c>
      <c r="R45" s="129">
        <v>0</v>
      </c>
      <c r="S45" s="129">
        <v>0</v>
      </c>
      <c r="T45" s="146">
        <v>0</v>
      </c>
      <c r="U45" s="129">
        <v>355610</v>
      </c>
      <c r="V45" s="131">
        <v>831755</v>
      </c>
      <c r="W45" s="129">
        <v>0</v>
      </c>
      <c r="X45" s="146">
        <v>2.3389527853547425</v>
      </c>
      <c r="Y45" s="129">
        <v>355610</v>
      </c>
      <c r="Z45" s="131">
        <v>0</v>
      </c>
      <c r="AA45" s="129">
        <v>0</v>
      </c>
      <c r="AB45" s="146">
        <v>0</v>
      </c>
      <c r="AC45" s="129">
        <v>355610</v>
      </c>
      <c r="AD45" s="131">
        <v>213951</v>
      </c>
      <c r="AE45" s="129">
        <v>0</v>
      </c>
      <c r="AF45" s="130">
        <v>0.60164506060009559</v>
      </c>
      <c r="AG45" s="129">
        <v>355610</v>
      </c>
      <c r="AH45" s="129">
        <v>0</v>
      </c>
      <c r="AI45" s="129">
        <v>0</v>
      </c>
      <c r="AJ45" s="130">
        <v>0</v>
      </c>
      <c r="AK45" s="129">
        <v>0</v>
      </c>
      <c r="AL45" s="129">
        <v>0</v>
      </c>
      <c r="AM45" s="129">
        <v>0</v>
      </c>
      <c r="AN45" s="130" t="s">
        <v>150</v>
      </c>
      <c r="AO45" s="129">
        <v>0</v>
      </c>
      <c r="AP45" s="129">
        <v>0</v>
      </c>
      <c r="AQ45" s="129">
        <v>0</v>
      </c>
      <c r="AR45" s="130" t="s">
        <v>150</v>
      </c>
      <c r="AS45" s="129">
        <v>0</v>
      </c>
      <c r="AT45" s="129">
        <v>0</v>
      </c>
      <c r="AU45" s="129">
        <v>0</v>
      </c>
      <c r="AV45" s="130" t="s">
        <v>150</v>
      </c>
      <c r="AW45" s="129">
        <v>0</v>
      </c>
      <c r="AX45" s="129">
        <v>0</v>
      </c>
      <c r="AY45" s="129">
        <v>0</v>
      </c>
      <c r="AZ45" s="130" t="s">
        <v>150</v>
      </c>
      <c r="BA45" s="129">
        <v>4267320</v>
      </c>
      <c r="BB45" s="129">
        <f>SUM(BB46:BB50)</f>
        <v>3378836</v>
      </c>
      <c r="BC45" s="132">
        <v>0.79179344412886776</v>
      </c>
      <c r="BD45" s="129"/>
      <c r="BE45" s="129">
        <f t="shared" si="2"/>
        <v>3378836</v>
      </c>
      <c r="BF45" s="129"/>
      <c r="BG45" s="89"/>
    </row>
    <row r="46" spans="1:59" ht="12" customHeight="1" outlineLevel="1" x14ac:dyDescent="0.3">
      <c r="A46" s="133" t="s">
        <v>160</v>
      </c>
      <c r="B46" s="95" t="s">
        <v>89</v>
      </c>
      <c r="C46" s="145" t="s">
        <v>53</v>
      </c>
      <c r="D46" s="104" t="s">
        <v>54</v>
      </c>
      <c r="E46" s="98">
        <v>190000</v>
      </c>
      <c r="F46" s="98">
        <v>2412930</v>
      </c>
      <c r="G46" s="98"/>
      <c r="H46" s="99">
        <v>12.699631578947368</v>
      </c>
      <c r="I46" s="98">
        <v>190000</v>
      </c>
      <c r="J46" s="98">
        <v>0</v>
      </c>
      <c r="K46" s="98"/>
      <c r="L46" s="99">
        <v>0</v>
      </c>
      <c r="M46" s="98">
        <v>190000</v>
      </c>
      <c r="N46" s="98">
        <v>0</v>
      </c>
      <c r="O46" s="98"/>
      <c r="P46" s="99">
        <v>0</v>
      </c>
      <c r="Q46" s="98">
        <v>190000</v>
      </c>
      <c r="R46" s="110">
        <v>0</v>
      </c>
      <c r="S46" s="98"/>
      <c r="T46" s="99"/>
      <c r="U46" s="98">
        <v>190000</v>
      </c>
      <c r="V46" s="100">
        <v>831755</v>
      </c>
      <c r="W46" s="98"/>
      <c r="X46" s="99"/>
      <c r="Y46" s="98">
        <v>190000</v>
      </c>
      <c r="Z46" s="100"/>
      <c r="AA46" s="98"/>
      <c r="AB46" s="99"/>
      <c r="AC46" s="98">
        <v>190000</v>
      </c>
      <c r="AD46" s="100">
        <v>213951</v>
      </c>
      <c r="AE46" s="98"/>
      <c r="AF46" s="99"/>
      <c r="AG46" s="98">
        <v>190000</v>
      </c>
      <c r="AH46" s="98">
        <v>0</v>
      </c>
      <c r="AI46" s="98"/>
      <c r="AJ46" s="99"/>
      <c r="AK46" s="98">
        <v>0</v>
      </c>
      <c r="AL46" s="98"/>
      <c r="AM46" s="98"/>
      <c r="AN46" s="99"/>
      <c r="AO46" s="98">
        <v>0</v>
      </c>
      <c r="AP46" s="98"/>
      <c r="AQ46" s="98"/>
      <c r="AR46" s="99"/>
      <c r="AS46" s="98">
        <v>0</v>
      </c>
      <c r="AT46" s="98"/>
      <c r="AU46" s="98"/>
      <c r="AV46" s="99"/>
      <c r="AW46" s="98">
        <v>0</v>
      </c>
      <c r="AX46" s="98"/>
      <c r="AY46" s="98"/>
      <c r="AZ46" s="99"/>
      <c r="BA46" s="98">
        <v>2280000</v>
      </c>
      <c r="BB46" s="101">
        <v>2280000</v>
      </c>
      <c r="BC46" s="102">
        <v>1</v>
      </c>
      <c r="BD46" s="98"/>
      <c r="BE46" s="98">
        <f t="shared" si="2"/>
        <v>2280000</v>
      </c>
      <c r="BF46" s="98"/>
      <c r="BG46" s="85"/>
    </row>
    <row r="47" spans="1:59" ht="12" customHeight="1" outlineLevel="1" x14ac:dyDescent="0.3">
      <c r="A47" s="86"/>
      <c r="B47" s="95" t="s">
        <v>91</v>
      </c>
      <c r="C47" s="145" t="s">
        <v>55</v>
      </c>
      <c r="D47" s="104" t="s">
        <v>54</v>
      </c>
      <c r="E47" s="98">
        <v>62500</v>
      </c>
      <c r="F47" s="98">
        <v>0</v>
      </c>
      <c r="G47" s="98"/>
      <c r="H47" s="99">
        <v>0</v>
      </c>
      <c r="I47" s="98">
        <v>62500</v>
      </c>
      <c r="J47" s="98">
        <v>0</v>
      </c>
      <c r="K47" s="98"/>
      <c r="L47" s="99">
        <v>0</v>
      </c>
      <c r="M47" s="98">
        <v>62500</v>
      </c>
      <c r="N47" s="98">
        <v>0</v>
      </c>
      <c r="O47" s="98"/>
      <c r="P47" s="99">
        <v>0</v>
      </c>
      <c r="Q47" s="98">
        <v>62500</v>
      </c>
      <c r="R47" s="98"/>
      <c r="S47" s="98"/>
      <c r="T47" s="99"/>
      <c r="U47" s="98">
        <v>62500</v>
      </c>
      <c r="V47" s="100"/>
      <c r="W47" s="98"/>
      <c r="X47" s="99"/>
      <c r="Y47" s="98">
        <v>62500</v>
      </c>
      <c r="Z47" s="100"/>
      <c r="AA47" s="98"/>
      <c r="AB47" s="99"/>
      <c r="AC47" s="98">
        <v>62500</v>
      </c>
      <c r="AD47" s="100"/>
      <c r="AE47" s="98"/>
      <c r="AF47" s="99"/>
      <c r="AG47" s="98">
        <v>62500</v>
      </c>
      <c r="AH47" s="98">
        <v>0</v>
      </c>
      <c r="AI47" s="98"/>
      <c r="AJ47" s="99"/>
      <c r="AK47" s="98">
        <v>0</v>
      </c>
      <c r="AL47" s="98"/>
      <c r="AM47" s="98"/>
      <c r="AN47" s="99"/>
      <c r="AO47" s="98">
        <v>0</v>
      </c>
      <c r="AP47" s="98"/>
      <c r="AQ47" s="98"/>
      <c r="AR47" s="99"/>
      <c r="AS47" s="98">
        <v>0</v>
      </c>
      <c r="AT47" s="98"/>
      <c r="AU47" s="98"/>
      <c r="AV47" s="99"/>
      <c r="AW47" s="98">
        <v>0</v>
      </c>
      <c r="AX47" s="98"/>
      <c r="AY47" s="98"/>
      <c r="AZ47" s="99"/>
      <c r="BA47" s="98">
        <v>750000</v>
      </c>
      <c r="BB47" s="101">
        <v>0</v>
      </c>
      <c r="BC47" s="102">
        <v>0</v>
      </c>
      <c r="BD47" s="98"/>
      <c r="BE47" s="98">
        <f t="shared" si="2"/>
        <v>0</v>
      </c>
      <c r="BF47" s="98"/>
      <c r="BG47" s="85"/>
    </row>
    <row r="48" spans="1:59" ht="12" customHeight="1" outlineLevel="1" x14ac:dyDescent="0.3">
      <c r="A48" s="86" t="s">
        <v>161</v>
      </c>
      <c r="B48" s="95" t="s">
        <v>93</v>
      </c>
      <c r="C48" s="145" t="s">
        <v>56</v>
      </c>
      <c r="D48" s="104" t="s">
        <v>54</v>
      </c>
      <c r="E48" s="98">
        <v>75000</v>
      </c>
      <c r="F48" s="98">
        <v>0</v>
      </c>
      <c r="G48" s="98"/>
      <c r="H48" s="99">
        <v>0</v>
      </c>
      <c r="I48" s="98">
        <v>75000</v>
      </c>
      <c r="J48" s="98">
        <v>0</v>
      </c>
      <c r="K48" s="98"/>
      <c r="L48" s="99">
        <v>0</v>
      </c>
      <c r="M48" s="98">
        <v>75000</v>
      </c>
      <c r="N48" s="98">
        <v>0</v>
      </c>
      <c r="O48" s="98"/>
      <c r="P48" s="99">
        <v>0</v>
      </c>
      <c r="Q48" s="98">
        <v>75000</v>
      </c>
      <c r="R48" s="98"/>
      <c r="S48" s="98"/>
      <c r="T48" s="99"/>
      <c r="U48" s="98">
        <v>75000</v>
      </c>
      <c r="V48" s="100"/>
      <c r="W48" s="98"/>
      <c r="X48" s="99"/>
      <c r="Y48" s="98">
        <v>75000</v>
      </c>
      <c r="Z48" s="100"/>
      <c r="AA48" s="98"/>
      <c r="AB48" s="99"/>
      <c r="AC48" s="98">
        <v>75000</v>
      </c>
      <c r="AD48" s="100"/>
      <c r="AE48" s="98"/>
      <c r="AF48" s="99"/>
      <c r="AG48" s="98">
        <v>75000</v>
      </c>
      <c r="AH48" s="98">
        <v>0</v>
      </c>
      <c r="AI48" s="98"/>
      <c r="AJ48" s="99"/>
      <c r="AK48" s="98">
        <v>0</v>
      </c>
      <c r="AL48" s="98"/>
      <c r="AM48" s="98"/>
      <c r="AN48" s="99"/>
      <c r="AO48" s="98">
        <v>0</v>
      </c>
      <c r="AP48" s="98"/>
      <c r="AQ48" s="98"/>
      <c r="AR48" s="99"/>
      <c r="AS48" s="98">
        <v>0</v>
      </c>
      <c r="AT48" s="98"/>
      <c r="AU48" s="98"/>
      <c r="AV48" s="99"/>
      <c r="AW48" s="98">
        <v>0</v>
      </c>
      <c r="AX48" s="98"/>
      <c r="AY48" s="98"/>
      <c r="AZ48" s="99"/>
      <c r="BA48" s="98">
        <v>900000</v>
      </c>
      <c r="BB48" s="101">
        <v>831755</v>
      </c>
      <c r="BC48" s="102">
        <v>0.92417222222222217</v>
      </c>
      <c r="BD48" s="98"/>
      <c r="BE48" s="98">
        <f t="shared" si="2"/>
        <v>831755</v>
      </c>
      <c r="BF48" s="98"/>
      <c r="BG48" s="85"/>
    </row>
    <row r="49" spans="1:59" ht="12" customHeight="1" outlineLevel="1" x14ac:dyDescent="0.3">
      <c r="A49" s="86" t="s">
        <v>162</v>
      </c>
      <c r="B49" s="95" t="s">
        <v>95</v>
      </c>
      <c r="C49" s="145" t="s">
        <v>57</v>
      </c>
      <c r="D49" s="104" t="s">
        <v>54</v>
      </c>
      <c r="E49" s="98">
        <v>10541.666666666666</v>
      </c>
      <c r="F49" s="98">
        <v>0</v>
      </c>
      <c r="G49" s="98"/>
      <c r="H49" s="99">
        <v>0</v>
      </c>
      <c r="I49" s="98">
        <v>10541.666666666666</v>
      </c>
      <c r="J49" s="98">
        <v>0</v>
      </c>
      <c r="K49" s="98"/>
      <c r="L49" s="99">
        <v>0</v>
      </c>
      <c r="M49" s="98">
        <v>10541.666666666666</v>
      </c>
      <c r="N49" s="98">
        <v>0</v>
      </c>
      <c r="O49" s="98"/>
      <c r="P49" s="99">
        <v>0</v>
      </c>
      <c r="Q49" s="98">
        <v>10541.666666666666</v>
      </c>
      <c r="R49" s="98"/>
      <c r="S49" s="98"/>
      <c r="T49" s="99"/>
      <c r="U49" s="98">
        <v>10541.666666666666</v>
      </c>
      <c r="V49" s="100"/>
      <c r="W49" s="98"/>
      <c r="X49" s="99"/>
      <c r="Y49" s="98">
        <v>10541.666666666666</v>
      </c>
      <c r="Z49" s="100"/>
      <c r="AA49" s="98"/>
      <c r="AB49" s="99"/>
      <c r="AC49" s="98">
        <v>10541.666666666666</v>
      </c>
      <c r="AD49" s="100"/>
      <c r="AE49" s="98"/>
      <c r="AF49" s="99"/>
      <c r="AG49" s="98">
        <v>10541.666666666666</v>
      </c>
      <c r="AH49" s="98">
        <v>0</v>
      </c>
      <c r="AI49" s="98"/>
      <c r="AJ49" s="99"/>
      <c r="AK49" s="98">
        <v>0</v>
      </c>
      <c r="AL49" s="98"/>
      <c r="AM49" s="98"/>
      <c r="AN49" s="99"/>
      <c r="AO49" s="98">
        <v>0</v>
      </c>
      <c r="AP49" s="98"/>
      <c r="AQ49" s="98"/>
      <c r="AR49" s="99"/>
      <c r="AS49" s="98">
        <v>0</v>
      </c>
      <c r="AT49" s="98"/>
      <c r="AU49" s="98"/>
      <c r="AV49" s="99"/>
      <c r="AW49" s="98">
        <v>0</v>
      </c>
      <c r="AX49" s="98"/>
      <c r="AY49" s="98"/>
      <c r="AZ49" s="99"/>
      <c r="BA49" s="98">
        <v>126500</v>
      </c>
      <c r="BB49" s="101">
        <v>267081</v>
      </c>
      <c r="BC49" s="102">
        <v>2.111312252964427</v>
      </c>
      <c r="BD49" s="98"/>
      <c r="BE49" s="98">
        <f t="shared" si="2"/>
        <v>267081</v>
      </c>
      <c r="BF49" s="98"/>
      <c r="BG49" s="85"/>
    </row>
    <row r="50" spans="1:59" ht="12" customHeight="1" outlineLevel="1" x14ac:dyDescent="0.3">
      <c r="A50" s="83"/>
      <c r="B50" s="95" t="s">
        <v>96</v>
      </c>
      <c r="C50" s="145" t="s">
        <v>58</v>
      </c>
      <c r="D50" s="104" t="s">
        <v>54</v>
      </c>
      <c r="E50" s="98">
        <v>17568.333333333332</v>
      </c>
      <c r="F50" s="98">
        <v>0</v>
      </c>
      <c r="G50" s="98"/>
      <c r="H50" s="99">
        <v>0</v>
      </c>
      <c r="I50" s="98">
        <v>17568.333333333332</v>
      </c>
      <c r="J50" s="98">
        <v>0</v>
      </c>
      <c r="K50" s="98"/>
      <c r="L50" s="99">
        <v>0</v>
      </c>
      <c r="M50" s="98">
        <v>17568.333333333332</v>
      </c>
      <c r="N50" s="98">
        <v>0</v>
      </c>
      <c r="O50" s="98"/>
      <c r="P50" s="99">
        <v>0</v>
      </c>
      <c r="Q50" s="98">
        <v>17568.333333333332</v>
      </c>
      <c r="R50" s="98"/>
      <c r="S50" s="98"/>
      <c r="T50" s="99"/>
      <c r="U50" s="98">
        <v>17568.333333333332</v>
      </c>
      <c r="V50" s="100"/>
      <c r="W50" s="98"/>
      <c r="X50" s="99"/>
      <c r="Y50" s="98">
        <v>17568.333333333332</v>
      </c>
      <c r="Z50" s="100"/>
      <c r="AA50" s="98"/>
      <c r="AB50" s="99"/>
      <c r="AC50" s="98">
        <v>17568.333333333332</v>
      </c>
      <c r="AD50" s="100"/>
      <c r="AE50" s="98"/>
      <c r="AF50" s="99"/>
      <c r="AG50" s="98">
        <v>17568.333333333332</v>
      </c>
      <c r="AH50" s="98">
        <v>0</v>
      </c>
      <c r="AI50" s="98"/>
      <c r="AJ50" s="99"/>
      <c r="AK50" s="98">
        <v>0</v>
      </c>
      <c r="AL50" s="98"/>
      <c r="AM50" s="98"/>
      <c r="AN50" s="99"/>
      <c r="AO50" s="98">
        <v>0</v>
      </c>
      <c r="AP50" s="98"/>
      <c r="AQ50" s="98"/>
      <c r="AR50" s="99"/>
      <c r="AS50" s="98">
        <v>0</v>
      </c>
      <c r="AT50" s="98"/>
      <c r="AU50" s="98"/>
      <c r="AV50" s="99"/>
      <c r="AW50" s="98">
        <v>0</v>
      </c>
      <c r="AX50" s="98"/>
      <c r="AY50" s="98"/>
      <c r="AZ50" s="99"/>
      <c r="BA50" s="98">
        <v>210820</v>
      </c>
      <c r="BB50" s="101">
        <v>0</v>
      </c>
      <c r="BC50" s="102">
        <v>0</v>
      </c>
      <c r="BD50" s="98"/>
      <c r="BE50" s="98">
        <f t="shared" si="2"/>
        <v>0</v>
      </c>
      <c r="BF50" s="98"/>
      <c r="BG50" s="85"/>
    </row>
    <row r="51" spans="1:59" ht="20.55" customHeight="1" x14ac:dyDescent="0.3">
      <c r="A51" s="86"/>
      <c r="B51" s="128">
        <v>5</v>
      </c>
      <c r="C51" s="136" t="s">
        <v>59</v>
      </c>
      <c r="D51" s="137"/>
      <c r="E51" s="129">
        <v>758333.33333333337</v>
      </c>
      <c r="F51" s="129">
        <v>0</v>
      </c>
      <c r="G51" s="129">
        <v>-541666.66666666674</v>
      </c>
      <c r="H51" s="130">
        <v>0</v>
      </c>
      <c r="I51" s="129">
        <v>758333.33333333337</v>
      </c>
      <c r="J51" s="129">
        <v>0</v>
      </c>
      <c r="K51" s="129">
        <v>-541666.66666666674</v>
      </c>
      <c r="L51" s="130">
        <v>0</v>
      </c>
      <c r="M51" s="129">
        <v>758333.33333333337</v>
      </c>
      <c r="N51" s="129">
        <v>823500</v>
      </c>
      <c r="O51" s="129">
        <v>-541666.66666666674</v>
      </c>
      <c r="P51" s="130">
        <v>1.0859340659340659</v>
      </c>
      <c r="Q51" s="129">
        <v>758333.33333333337</v>
      </c>
      <c r="R51" s="129">
        <v>0</v>
      </c>
      <c r="S51" s="129">
        <v>-541666.66666666674</v>
      </c>
      <c r="T51" s="130">
        <v>0</v>
      </c>
      <c r="U51" s="129">
        <v>758333.33333333337</v>
      </c>
      <c r="V51" s="131">
        <v>0</v>
      </c>
      <c r="W51" s="129">
        <v>-541666.66666666674</v>
      </c>
      <c r="X51" s="130">
        <v>0</v>
      </c>
      <c r="Y51" s="129">
        <v>758333.33333333337</v>
      </c>
      <c r="Z51" s="131">
        <v>0</v>
      </c>
      <c r="AA51" s="129">
        <v>-541666.66666666674</v>
      </c>
      <c r="AB51" s="130">
        <v>0</v>
      </c>
      <c r="AC51" s="129">
        <v>758333.33333333337</v>
      </c>
      <c r="AD51" s="131">
        <v>0</v>
      </c>
      <c r="AE51" s="129">
        <v>-541666.66666666674</v>
      </c>
      <c r="AF51" s="130">
        <v>0</v>
      </c>
      <c r="AG51" s="129">
        <v>758333.33333333337</v>
      </c>
      <c r="AH51" s="129">
        <v>11600</v>
      </c>
      <c r="AI51" s="129">
        <v>-541666.66666666674</v>
      </c>
      <c r="AJ51" s="130">
        <v>1.5296703296703296E-2</v>
      </c>
      <c r="AK51" s="129">
        <v>0</v>
      </c>
      <c r="AL51" s="129">
        <v>0</v>
      </c>
      <c r="AM51" s="129">
        <v>0</v>
      </c>
      <c r="AN51" s="130" t="s">
        <v>150</v>
      </c>
      <c r="AO51" s="129">
        <v>0</v>
      </c>
      <c r="AP51" s="129">
        <v>0</v>
      </c>
      <c r="AQ51" s="129">
        <v>0</v>
      </c>
      <c r="AR51" s="130" t="s">
        <v>150</v>
      </c>
      <c r="AS51" s="129">
        <v>0</v>
      </c>
      <c r="AT51" s="129">
        <v>0</v>
      </c>
      <c r="AU51" s="129">
        <v>0</v>
      </c>
      <c r="AV51" s="130" t="s">
        <v>150</v>
      </c>
      <c r="AW51" s="129">
        <v>0</v>
      </c>
      <c r="AX51" s="129">
        <v>0</v>
      </c>
      <c r="AY51" s="129">
        <v>0</v>
      </c>
      <c r="AZ51" s="130" t="s">
        <v>150</v>
      </c>
      <c r="BA51" s="129">
        <v>9100000</v>
      </c>
      <c r="BB51" s="129">
        <f>SUM(BB52:BB55)</f>
        <v>3721978</v>
      </c>
      <c r="BC51" s="132">
        <v>0.40900857142857144</v>
      </c>
      <c r="BD51" s="129"/>
      <c r="BE51" s="129">
        <f t="shared" si="2"/>
        <v>3721978</v>
      </c>
      <c r="BF51" s="129"/>
      <c r="BG51" s="89"/>
    </row>
    <row r="52" spans="1:59" ht="12" customHeight="1" outlineLevel="1" x14ac:dyDescent="0.3">
      <c r="A52" s="133" t="s">
        <v>163</v>
      </c>
      <c r="B52" s="95" t="s">
        <v>164</v>
      </c>
      <c r="C52" s="145" t="s">
        <v>60</v>
      </c>
      <c r="D52" s="104" t="s">
        <v>61</v>
      </c>
      <c r="E52" s="98">
        <v>133333.33333333334</v>
      </c>
      <c r="F52" s="98">
        <v>0</v>
      </c>
      <c r="G52" s="98"/>
      <c r="H52" s="99">
        <v>0</v>
      </c>
      <c r="I52" s="98">
        <v>133333.33333333334</v>
      </c>
      <c r="J52" s="98">
        <v>0</v>
      </c>
      <c r="K52" s="98"/>
      <c r="L52" s="99">
        <v>0</v>
      </c>
      <c r="M52" s="98">
        <v>133333.33333333334</v>
      </c>
      <c r="N52" s="98">
        <v>823500</v>
      </c>
      <c r="O52" s="98"/>
      <c r="P52" s="99">
        <v>6.1762499999999996</v>
      </c>
      <c r="Q52" s="98">
        <v>133333.33333333334</v>
      </c>
      <c r="R52" s="110">
        <v>0</v>
      </c>
      <c r="S52" s="98"/>
      <c r="T52" s="99"/>
      <c r="U52" s="98">
        <v>133333.33333333334</v>
      </c>
      <c r="V52" s="100"/>
      <c r="W52" s="98"/>
      <c r="X52" s="99"/>
      <c r="Y52" s="98">
        <v>133333.33333333334</v>
      </c>
      <c r="Z52" s="100"/>
      <c r="AA52" s="98"/>
      <c r="AB52" s="99"/>
      <c r="AC52" s="98">
        <v>133333.33333333334</v>
      </c>
      <c r="AD52" s="100"/>
      <c r="AE52" s="98"/>
      <c r="AF52" s="99"/>
      <c r="AG52" s="98">
        <v>133333.33333333334</v>
      </c>
      <c r="AH52" s="98">
        <v>11600</v>
      </c>
      <c r="AI52" s="98"/>
      <c r="AJ52" s="99"/>
      <c r="AK52" s="98">
        <v>0</v>
      </c>
      <c r="AL52" s="98"/>
      <c r="AM52" s="98"/>
      <c r="AN52" s="99"/>
      <c r="AO52" s="98">
        <v>0</v>
      </c>
      <c r="AP52" s="98"/>
      <c r="AQ52" s="98"/>
      <c r="AR52" s="99"/>
      <c r="AS52" s="98">
        <v>0</v>
      </c>
      <c r="AT52" s="98"/>
      <c r="AU52" s="98"/>
      <c r="AV52" s="99"/>
      <c r="AW52" s="98">
        <v>0</v>
      </c>
      <c r="AX52" s="98"/>
      <c r="AY52" s="98"/>
      <c r="AZ52" s="99"/>
      <c r="BA52" s="98">
        <v>1600000</v>
      </c>
      <c r="BB52" s="101">
        <v>1141300</v>
      </c>
      <c r="BC52" s="102">
        <v>0.71331250000000002</v>
      </c>
      <c r="BD52" s="98"/>
      <c r="BE52" s="98">
        <f t="shared" si="2"/>
        <v>1141300</v>
      </c>
      <c r="BF52" s="98"/>
      <c r="BG52" s="85"/>
    </row>
    <row r="53" spans="1:59" ht="12" customHeight="1" outlineLevel="1" x14ac:dyDescent="0.3">
      <c r="A53" s="86"/>
      <c r="B53" s="95" t="s">
        <v>165</v>
      </c>
      <c r="C53" s="145" t="s">
        <v>63</v>
      </c>
      <c r="D53" s="104" t="s">
        <v>64</v>
      </c>
      <c r="E53" s="98">
        <v>83333.333333333328</v>
      </c>
      <c r="F53" s="98">
        <v>0</v>
      </c>
      <c r="G53" s="98"/>
      <c r="H53" s="99">
        <v>0</v>
      </c>
      <c r="I53" s="98">
        <v>83333.333333333328</v>
      </c>
      <c r="J53" s="98">
        <v>0</v>
      </c>
      <c r="K53" s="98"/>
      <c r="L53" s="99">
        <v>0</v>
      </c>
      <c r="M53" s="98">
        <v>83333.333333333328</v>
      </c>
      <c r="N53" s="98">
        <v>0</v>
      </c>
      <c r="O53" s="98"/>
      <c r="P53" s="99">
        <v>0</v>
      </c>
      <c r="Q53" s="98">
        <v>83333.333333333328</v>
      </c>
      <c r="R53" s="98"/>
      <c r="S53" s="98"/>
      <c r="T53" s="99"/>
      <c r="U53" s="98">
        <v>83333.333333333328</v>
      </c>
      <c r="V53" s="100"/>
      <c r="W53" s="98"/>
      <c r="X53" s="99"/>
      <c r="Y53" s="98">
        <v>83333.333333333328</v>
      </c>
      <c r="Z53" s="100"/>
      <c r="AA53" s="98"/>
      <c r="AB53" s="99"/>
      <c r="AC53" s="98">
        <v>83333.333333333328</v>
      </c>
      <c r="AD53" s="100"/>
      <c r="AE53" s="98"/>
      <c r="AF53" s="99"/>
      <c r="AG53" s="98">
        <v>83333.333333333328</v>
      </c>
      <c r="AH53" s="98">
        <v>0</v>
      </c>
      <c r="AI53" s="98"/>
      <c r="AJ53" s="99"/>
      <c r="AK53" s="98">
        <v>0</v>
      </c>
      <c r="AL53" s="98"/>
      <c r="AM53" s="98"/>
      <c r="AN53" s="99"/>
      <c r="AO53" s="98">
        <v>0</v>
      </c>
      <c r="AP53" s="98"/>
      <c r="AQ53" s="98"/>
      <c r="AR53" s="99"/>
      <c r="AS53" s="98">
        <v>0</v>
      </c>
      <c r="AT53" s="98"/>
      <c r="AU53" s="98"/>
      <c r="AV53" s="99"/>
      <c r="AW53" s="98">
        <v>0</v>
      </c>
      <c r="AX53" s="98"/>
      <c r="AY53" s="98"/>
      <c r="AZ53" s="99"/>
      <c r="BA53" s="98">
        <v>1000000</v>
      </c>
      <c r="BB53" s="101">
        <v>0</v>
      </c>
      <c r="BC53" s="102">
        <v>0</v>
      </c>
      <c r="BD53" s="98"/>
      <c r="BE53" s="98">
        <f t="shared" si="2"/>
        <v>0</v>
      </c>
      <c r="BF53" s="98"/>
      <c r="BG53" s="85"/>
    </row>
    <row r="54" spans="1:59" ht="12" customHeight="1" outlineLevel="1" x14ac:dyDescent="0.3">
      <c r="A54" s="133"/>
      <c r="B54" s="95" t="s">
        <v>166</v>
      </c>
      <c r="C54" s="145" t="s">
        <v>66</v>
      </c>
      <c r="D54" s="104" t="s">
        <v>64</v>
      </c>
      <c r="E54" s="98">
        <v>125000</v>
      </c>
      <c r="F54" s="98">
        <v>0</v>
      </c>
      <c r="G54" s="98">
        <v>-125000</v>
      </c>
      <c r="H54" s="99">
        <v>0</v>
      </c>
      <c r="I54" s="98">
        <v>125000</v>
      </c>
      <c r="J54" s="98">
        <v>0</v>
      </c>
      <c r="K54" s="98">
        <v>-125000</v>
      </c>
      <c r="L54" s="99">
        <v>0</v>
      </c>
      <c r="M54" s="98">
        <v>125000</v>
      </c>
      <c r="N54" s="98">
        <v>0</v>
      </c>
      <c r="O54" s="98">
        <v>-125000</v>
      </c>
      <c r="P54" s="99">
        <v>0</v>
      </c>
      <c r="Q54" s="98">
        <v>125000</v>
      </c>
      <c r="R54" s="98"/>
      <c r="S54" s="98">
        <v>-125000</v>
      </c>
      <c r="T54" s="99">
        <v>0</v>
      </c>
      <c r="U54" s="98">
        <v>125000</v>
      </c>
      <c r="V54" s="100"/>
      <c r="W54" s="98">
        <v>-125000</v>
      </c>
      <c r="X54" s="99">
        <v>0</v>
      </c>
      <c r="Y54" s="98">
        <v>125000</v>
      </c>
      <c r="Z54" s="100"/>
      <c r="AA54" s="98">
        <v>-125000</v>
      </c>
      <c r="AB54" s="99">
        <v>0</v>
      </c>
      <c r="AC54" s="98">
        <v>125000</v>
      </c>
      <c r="AD54" s="100"/>
      <c r="AE54" s="98">
        <v>-125000</v>
      </c>
      <c r="AF54" s="99">
        <v>0</v>
      </c>
      <c r="AG54" s="98">
        <v>125000</v>
      </c>
      <c r="AH54" s="98">
        <v>0</v>
      </c>
      <c r="AI54" s="98">
        <v>-125000</v>
      </c>
      <c r="AJ54" s="99">
        <v>0</v>
      </c>
      <c r="AK54" s="98">
        <v>0</v>
      </c>
      <c r="AL54" s="98"/>
      <c r="AM54" s="98">
        <v>0</v>
      </c>
      <c r="AN54" s="99">
        <v>0</v>
      </c>
      <c r="AO54" s="98">
        <v>0</v>
      </c>
      <c r="AP54" s="98"/>
      <c r="AQ54" s="98">
        <v>0</v>
      </c>
      <c r="AR54" s="99">
        <v>0</v>
      </c>
      <c r="AS54" s="98">
        <v>0</v>
      </c>
      <c r="AT54" s="98"/>
      <c r="AU54" s="98">
        <v>0</v>
      </c>
      <c r="AV54" s="99">
        <v>0</v>
      </c>
      <c r="AW54" s="98">
        <v>0</v>
      </c>
      <c r="AX54" s="98"/>
      <c r="AY54" s="98">
        <v>0</v>
      </c>
      <c r="AZ54" s="99">
        <v>0</v>
      </c>
      <c r="BA54" s="98">
        <v>1500000</v>
      </c>
      <c r="BB54" s="101">
        <v>0</v>
      </c>
      <c r="BC54" s="102">
        <v>0</v>
      </c>
      <c r="BD54" s="98"/>
      <c r="BE54" s="98">
        <f t="shared" si="2"/>
        <v>0</v>
      </c>
      <c r="BF54" s="98"/>
      <c r="BG54" s="85"/>
    </row>
    <row r="55" spans="1:59" ht="12" customHeight="1" outlineLevel="1" x14ac:dyDescent="0.3">
      <c r="A55" s="86" t="s">
        <v>167</v>
      </c>
      <c r="B55" s="95" t="s">
        <v>168</v>
      </c>
      <c r="C55" s="145" t="s">
        <v>68</v>
      </c>
      <c r="D55" s="104" t="s">
        <v>69</v>
      </c>
      <c r="E55" s="98">
        <v>416666.66666666669</v>
      </c>
      <c r="F55" s="98"/>
      <c r="G55" s="98">
        <v>-416666.66666666669</v>
      </c>
      <c r="H55" s="99">
        <v>0</v>
      </c>
      <c r="I55" s="98">
        <v>416666.66666666669</v>
      </c>
      <c r="J55" s="98">
        <v>0</v>
      </c>
      <c r="K55" s="98">
        <v>-416666.66666666669</v>
      </c>
      <c r="L55" s="99">
        <v>0</v>
      </c>
      <c r="M55" s="98">
        <v>416666.66666666669</v>
      </c>
      <c r="N55" s="98">
        <v>0</v>
      </c>
      <c r="O55" s="98">
        <v>-416666.66666666669</v>
      </c>
      <c r="P55" s="99">
        <v>0</v>
      </c>
      <c r="Q55" s="98">
        <v>416666.66666666669</v>
      </c>
      <c r="R55" s="98"/>
      <c r="S55" s="98">
        <v>-416666.66666666669</v>
      </c>
      <c r="T55" s="147"/>
      <c r="U55" s="98">
        <v>416666.66666666669</v>
      </c>
      <c r="V55" s="100"/>
      <c r="W55" s="98">
        <v>-416666.66666666669</v>
      </c>
      <c r="X55" s="99"/>
      <c r="Y55" s="98">
        <v>416666.66666666669</v>
      </c>
      <c r="Z55" s="100"/>
      <c r="AA55" s="98">
        <v>-416666.66666666669</v>
      </c>
      <c r="AB55" s="99"/>
      <c r="AC55" s="98">
        <v>416666.66666666669</v>
      </c>
      <c r="AD55" s="100"/>
      <c r="AE55" s="98">
        <v>-416666.66666666669</v>
      </c>
      <c r="AF55" s="99"/>
      <c r="AG55" s="98">
        <v>416666.66666666669</v>
      </c>
      <c r="AH55" s="98">
        <v>0</v>
      </c>
      <c r="AI55" s="98">
        <v>-416666.66666666669</v>
      </c>
      <c r="AJ55" s="99">
        <v>0</v>
      </c>
      <c r="AK55" s="98">
        <v>0</v>
      </c>
      <c r="AL55" s="98"/>
      <c r="AM55" s="98">
        <v>0</v>
      </c>
      <c r="AN55" s="99" t="s">
        <v>150</v>
      </c>
      <c r="AO55" s="98">
        <v>0</v>
      </c>
      <c r="AP55" s="98"/>
      <c r="AQ55" s="98">
        <v>0</v>
      </c>
      <c r="AR55" s="99" t="s">
        <v>150</v>
      </c>
      <c r="AS55" s="98">
        <v>0</v>
      </c>
      <c r="AT55" s="98"/>
      <c r="AU55" s="98">
        <v>0</v>
      </c>
      <c r="AV55" s="99" t="s">
        <v>150</v>
      </c>
      <c r="AW55" s="98">
        <v>0</v>
      </c>
      <c r="AX55" s="98"/>
      <c r="AY55" s="98">
        <v>0</v>
      </c>
      <c r="AZ55" s="99" t="s">
        <v>150</v>
      </c>
      <c r="BA55" s="98">
        <v>5000000</v>
      </c>
      <c r="BB55" s="101">
        <v>2580678</v>
      </c>
      <c r="BC55" s="102">
        <v>0.51613560000000003</v>
      </c>
      <c r="BD55" s="98"/>
      <c r="BE55" s="98">
        <f t="shared" si="2"/>
        <v>2580678</v>
      </c>
      <c r="BF55" s="98"/>
      <c r="BG55" s="85"/>
    </row>
    <row r="56" spans="1:59" ht="18" customHeight="1" x14ac:dyDescent="0.3">
      <c r="A56" s="86"/>
      <c r="B56" s="128">
        <v>6</v>
      </c>
      <c r="C56" s="136" t="s">
        <v>70</v>
      </c>
      <c r="D56" s="137"/>
      <c r="E56" s="129">
        <v>781416.66666666663</v>
      </c>
      <c r="F56" s="129">
        <v>1911000</v>
      </c>
      <c r="G56" s="129">
        <v>1129583.3333333333</v>
      </c>
      <c r="H56" s="130">
        <v>2.4455582809000749</v>
      </c>
      <c r="I56" s="129">
        <v>781416.66666666663</v>
      </c>
      <c r="J56" s="129">
        <v>135000</v>
      </c>
      <c r="K56" s="129">
        <v>-646416.66666666663</v>
      </c>
      <c r="L56" s="130">
        <v>0.17276314386264263</v>
      </c>
      <c r="M56" s="129">
        <v>781416.66666666663</v>
      </c>
      <c r="N56" s="129">
        <v>89000</v>
      </c>
      <c r="O56" s="129">
        <v>-692416.66666666663</v>
      </c>
      <c r="P56" s="130">
        <v>0.11389570225018664</v>
      </c>
      <c r="Q56" s="129">
        <v>781416.66666666663</v>
      </c>
      <c r="R56" s="129">
        <v>0</v>
      </c>
      <c r="S56" s="129">
        <v>-781416.66666666663</v>
      </c>
      <c r="T56" s="130">
        <v>0</v>
      </c>
      <c r="U56" s="129">
        <v>781416.66666666663</v>
      </c>
      <c r="V56" s="131">
        <v>0</v>
      </c>
      <c r="W56" s="129">
        <v>-781416.66666666663</v>
      </c>
      <c r="X56" s="130">
        <v>0</v>
      </c>
      <c r="Y56" s="129">
        <v>781416.66666666663</v>
      </c>
      <c r="Z56" s="131">
        <v>0</v>
      </c>
      <c r="AA56" s="129">
        <v>-781416.66666666663</v>
      </c>
      <c r="AB56" s="130">
        <v>0</v>
      </c>
      <c r="AC56" s="129">
        <v>781416.66666666663</v>
      </c>
      <c r="AD56" s="131">
        <v>0</v>
      </c>
      <c r="AE56" s="129">
        <v>-781416.66666666663</v>
      </c>
      <c r="AF56" s="130">
        <v>0</v>
      </c>
      <c r="AG56" s="129">
        <v>781416.66666666663</v>
      </c>
      <c r="AH56" s="129">
        <v>0</v>
      </c>
      <c r="AI56" s="129">
        <v>-781416.66666666663</v>
      </c>
      <c r="AJ56" s="130">
        <v>0</v>
      </c>
      <c r="AK56" s="129">
        <v>-781416.66666666663</v>
      </c>
      <c r="AL56" s="129">
        <v>0</v>
      </c>
      <c r="AM56" s="129">
        <v>781416.66666666663</v>
      </c>
      <c r="AN56" s="130">
        <v>0</v>
      </c>
      <c r="AO56" s="129">
        <v>781416.66666666663</v>
      </c>
      <c r="AP56" s="129">
        <v>0</v>
      </c>
      <c r="AQ56" s="129">
        <v>-781416.66666666663</v>
      </c>
      <c r="AR56" s="130">
        <v>0</v>
      </c>
      <c r="AS56" s="129">
        <v>-781416.66666666663</v>
      </c>
      <c r="AT56" s="129">
        <v>0</v>
      </c>
      <c r="AU56" s="129">
        <v>781416.66666666663</v>
      </c>
      <c r="AV56" s="130">
        <v>0</v>
      </c>
      <c r="AW56" s="129">
        <v>781416.66666666663</v>
      </c>
      <c r="AX56" s="129">
        <v>0</v>
      </c>
      <c r="AY56" s="129">
        <v>-781416.66666666663</v>
      </c>
      <c r="AZ56" s="130">
        <v>0</v>
      </c>
      <c r="BA56" s="129">
        <v>9377000</v>
      </c>
      <c r="BB56" s="129">
        <f>SUM(BB57:BB59)</f>
        <v>1900000</v>
      </c>
      <c r="BC56" s="132">
        <v>0.20262344033272903</v>
      </c>
      <c r="BD56" s="129"/>
      <c r="BE56" s="129">
        <f t="shared" si="2"/>
        <v>1900000</v>
      </c>
      <c r="BF56" s="129"/>
      <c r="BG56" s="89"/>
    </row>
    <row r="57" spans="1:59" ht="12" customHeight="1" outlineLevel="1" x14ac:dyDescent="0.3">
      <c r="A57" s="86"/>
      <c r="B57" s="95" t="s">
        <v>169</v>
      </c>
      <c r="C57" s="143" t="s">
        <v>72</v>
      </c>
      <c r="D57" s="104" t="s">
        <v>73</v>
      </c>
      <c r="E57" s="98">
        <v>97250</v>
      </c>
      <c r="F57" s="98">
        <v>0</v>
      </c>
      <c r="G57" s="98">
        <v>-97250</v>
      </c>
      <c r="H57" s="99">
        <v>0</v>
      </c>
      <c r="I57" s="98">
        <v>97250</v>
      </c>
      <c r="J57" s="98">
        <v>0</v>
      </c>
      <c r="K57" s="98">
        <v>-97250</v>
      </c>
      <c r="L57" s="99">
        <v>0</v>
      </c>
      <c r="M57" s="98">
        <v>97250</v>
      </c>
      <c r="N57" s="98">
        <v>0</v>
      </c>
      <c r="O57" s="98">
        <v>-97250</v>
      </c>
      <c r="P57" s="99">
        <v>0</v>
      </c>
      <c r="Q57" s="98">
        <v>97250</v>
      </c>
      <c r="R57" s="98"/>
      <c r="S57" s="98">
        <v>-97250</v>
      </c>
      <c r="T57" s="99">
        <v>0</v>
      </c>
      <c r="U57" s="98">
        <v>97250</v>
      </c>
      <c r="V57" s="148"/>
      <c r="W57" s="98">
        <v>-97250</v>
      </c>
      <c r="X57" s="99">
        <v>0</v>
      </c>
      <c r="Y57" s="98">
        <v>97250</v>
      </c>
      <c r="Z57" s="100"/>
      <c r="AA57" s="98">
        <v>-97250</v>
      </c>
      <c r="AB57" s="99">
        <v>0</v>
      </c>
      <c r="AC57" s="98">
        <v>97250</v>
      </c>
      <c r="AD57" s="100"/>
      <c r="AE57" s="98">
        <v>-97250</v>
      </c>
      <c r="AF57" s="99">
        <v>0</v>
      </c>
      <c r="AG57" s="98">
        <v>97250</v>
      </c>
      <c r="AH57" s="98">
        <v>0</v>
      </c>
      <c r="AI57" s="98">
        <v>-97250</v>
      </c>
      <c r="AJ57" s="99">
        <v>0</v>
      </c>
      <c r="AK57" s="98">
        <v>-97250</v>
      </c>
      <c r="AL57" s="98"/>
      <c r="AM57" s="98">
        <v>97250</v>
      </c>
      <c r="AN57" s="99">
        <v>0</v>
      </c>
      <c r="AO57" s="98">
        <v>97250</v>
      </c>
      <c r="AP57" s="98"/>
      <c r="AQ57" s="98">
        <v>-97250</v>
      </c>
      <c r="AR57" s="99">
        <v>0</v>
      </c>
      <c r="AS57" s="98">
        <v>-97250</v>
      </c>
      <c r="AT57" s="98"/>
      <c r="AU57" s="98">
        <v>97250</v>
      </c>
      <c r="AV57" s="99">
        <v>0</v>
      </c>
      <c r="AW57" s="98">
        <v>97250</v>
      </c>
      <c r="AX57" s="98"/>
      <c r="AY57" s="98">
        <v>-97250</v>
      </c>
      <c r="AZ57" s="99">
        <v>0</v>
      </c>
      <c r="BA57" s="98">
        <v>1167000</v>
      </c>
      <c r="BB57" s="101">
        <v>1900000</v>
      </c>
      <c r="BC57" s="102">
        <v>1.6281062553556127</v>
      </c>
      <c r="BD57" s="98"/>
      <c r="BE57" s="98">
        <f t="shared" si="2"/>
        <v>1900000</v>
      </c>
      <c r="BF57" s="98"/>
      <c r="BG57" s="85"/>
    </row>
    <row r="58" spans="1:59" ht="12" customHeight="1" outlineLevel="1" x14ac:dyDescent="0.3">
      <c r="A58" s="86"/>
      <c r="B58" s="95" t="s">
        <v>170</v>
      </c>
      <c r="C58" s="143" t="s">
        <v>75</v>
      </c>
      <c r="D58" s="104" t="s">
        <v>76</v>
      </c>
      <c r="E58" s="98">
        <v>625000</v>
      </c>
      <c r="F58" s="98">
        <v>1802000</v>
      </c>
      <c r="G58" s="98">
        <v>1177000</v>
      </c>
      <c r="H58" s="99">
        <v>2.8832</v>
      </c>
      <c r="I58" s="98">
        <v>625000</v>
      </c>
      <c r="J58" s="98">
        <v>135000</v>
      </c>
      <c r="K58" s="98">
        <v>-490000</v>
      </c>
      <c r="L58" s="99">
        <v>0.216</v>
      </c>
      <c r="M58" s="98">
        <v>625000</v>
      </c>
      <c r="N58" s="98">
        <v>55000</v>
      </c>
      <c r="O58" s="98">
        <v>-570000</v>
      </c>
      <c r="P58" s="99">
        <v>8.7999999999999995E-2</v>
      </c>
      <c r="Q58" s="98">
        <v>625000</v>
      </c>
      <c r="R58" s="98"/>
      <c r="S58" s="98">
        <v>-625000</v>
      </c>
      <c r="T58" s="99">
        <v>0</v>
      </c>
      <c r="U58" s="98">
        <v>625000</v>
      </c>
      <c r="V58" s="148"/>
      <c r="W58" s="98">
        <v>-625000</v>
      </c>
      <c r="X58" s="99">
        <v>0</v>
      </c>
      <c r="Y58" s="98">
        <v>625000</v>
      </c>
      <c r="Z58" s="100"/>
      <c r="AA58" s="98">
        <v>-625000</v>
      </c>
      <c r="AB58" s="99">
        <v>0</v>
      </c>
      <c r="AC58" s="98">
        <v>625000</v>
      </c>
      <c r="AD58" s="100"/>
      <c r="AE58" s="98">
        <v>-625000</v>
      </c>
      <c r="AF58" s="99">
        <v>0</v>
      </c>
      <c r="AG58" s="98">
        <v>625000</v>
      </c>
      <c r="AH58" s="98">
        <v>0</v>
      </c>
      <c r="AI58" s="98">
        <v>-625000</v>
      </c>
      <c r="AJ58" s="99">
        <v>0</v>
      </c>
      <c r="AK58" s="98">
        <v>-625000</v>
      </c>
      <c r="AL58" s="98"/>
      <c r="AM58" s="98">
        <v>625000</v>
      </c>
      <c r="AN58" s="99">
        <v>0</v>
      </c>
      <c r="AO58" s="98">
        <v>625000</v>
      </c>
      <c r="AP58" s="98"/>
      <c r="AQ58" s="98">
        <v>-625000</v>
      </c>
      <c r="AR58" s="99">
        <v>0</v>
      </c>
      <c r="AS58" s="98">
        <v>-625000</v>
      </c>
      <c r="AT58" s="98"/>
      <c r="AU58" s="98">
        <v>625000</v>
      </c>
      <c r="AV58" s="99">
        <v>0</v>
      </c>
      <c r="AW58" s="98">
        <v>625000</v>
      </c>
      <c r="AX58" s="98"/>
      <c r="AY58" s="98">
        <v>-625000</v>
      </c>
      <c r="AZ58" s="99">
        <v>0</v>
      </c>
      <c r="BA58" s="98">
        <v>7500000</v>
      </c>
      <c r="BB58" s="101">
        <v>0</v>
      </c>
      <c r="BC58" s="102">
        <v>0</v>
      </c>
      <c r="BD58" s="98"/>
      <c r="BE58" s="98">
        <f t="shared" si="2"/>
        <v>0</v>
      </c>
      <c r="BF58" s="98"/>
      <c r="BG58" s="85"/>
    </row>
    <row r="59" spans="1:59" ht="12" customHeight="1" outlineLevel="1" x14ac:dyDescent="0.3">
      <c r="A59" s="86"/>
      <c r="B59" s="95" t="s">
        <v>171</v>
      </c>
      <c r="C59" s="143" t="s">
        <v>75</v>
      </c>
      <c r="D59" s="104" t="s">
        <v>78</v>
      </c>
      <c r="E59" s="98">
        <v>59166.666666666664</v>
      </c>
      <c r="F59" s="98">
        <v>109000</v>
      </c>
      <c r="G59" s="98">
        <v>49833.333333333336</v>
      </c>
      <c r="H59" s="99">
        <v>1.8422535211267606</v>
      </c>
      <c r="I59" s="98">
        <v>59166.666666666664</v>
      </c>
      <c r="J59" s="98">
        <v>0</v>
      </c>
      <c r="K59" s="98">
        <v>-59166.666666666664</v>
      </c>
      <c r="L59" s="99">
        <v>0</v>
      </c>
      <c r="M59" s="98">
        <v>59166.666666666664</v>
      </c>
      <c r="N59" s="98">
        <v>34000</v>
      </c>
      <c r="O59" s="98">
        <v>-25166.666666666664</v>
      </c>
      <c r="P59" s="99">
        <v>0.57464788732394367</v>
      </c>
      <c r="Q59" s="98">
        <v>59166.666666666664</v>
      </c>
      <c r="R59" s="98"/>
      <c r="S59" s="98">
        <v>-59166.666666666664</v>
      </c>
      <c r="T59" s="99">
        <v>0</v>
      </c>
      <c r="U59" s="98">
        <v>59166.666666666664</v>
      </c>
      <c r="V59" s="148"/>
      <c r="W59" s="98">
        <v>-59166.666666666664</v>
      </c>
      <c r="X59" s="99">
        <v>0</v>
      </c>
      <c r="Y59" s="98">
        <v>59166.666666666664</v>
      </c>
      <c r="Z59" s="100"/>
      <c r="AA59" s="98">
        <v>-59166.666666666664</v>
      </c>
      <c r="AB59" s="99">
        <v>0</v>
      </c>
      <c r="AC59" s="98">
        <v>59166.666666666664</v>
      </c>
      <c r="AD59" s="100"/>
      <c r="AE59" s="98">
        <v>-59166.666666666664</v>
      </c>
      <c r="AF59" s="99">
        <v>0</v>
      </c>
      <c r="AG59" s="98">
        <v>59166.666666666664</v>
      </c>
      <c r="AH59" s="98">
        <v>0</v>
      </c>
      <c r="AI59" s="98">
        <v>-59166.666666666664</v>
      </c>
      <c r="AJ59" s="99">
        <v>0</v>
      </c>
      <c r="AK59" s="98">
        <v>-59166.666666666664</v>
      </c>
      <c r="AL59" s="98"/>
      <c r="AM59" s="98">
        <v>59166.666666666664</v>
      </c>
      <c r="AN59" s="99">
        <v>0</v>
      </c>
      <c r="AO59" s="98">
        <v>59166.666666666664</v>
      </c>
      <c r="AP59" s="98"/>
      <c r="AQ59" s="98">
        <v>-59166.666666666664</v>
      </c>
      <c r="AR59" s="99">
        <v>0</v>
      </c>
      <c r="AS59" s="98">
        <v>-59166.666666666664</v>
      </c>
      <c r="AT59" s="98"/>
      <c r="AU59" s="98">
        <v>59166.666666666664</v>
      </c>
      <c r="AV59" s="99">
        <v>0</v>
      </c>
      <c r="AW59" s="98">
        <v>59166.666666666664</v>
      </c>
      <c r="AX59" s="98"/>
      <c r="AY59" s="98">
        <v>-59166.666666666664</v>
      </c>
      <c r="AZ59" s="99">
        <v>0</v>
      </c>
      <c r="BA59" s="98">
        <v>710000</v>
      </c>
      <c r="BB59" s="101">
        <v>0</v>
      </c>
      <c r="BC59" s="102">
        <v>0</v>
      </c>
      <c r="BD59" s="98"/>
      <c r="BE59" s="98">
        <f t="shared" si="2"/>
        <v>0</v>
      </c>
      <c r="BF59" s="98"/>
      <c r="BG59" s="85"/>
    </row>
    <row r="60" spans="1:59" ht="21" customHeight="1" x14ac:dyDescent="0.3">
      <c r="A60" s="86"/>
      <c r="B60" s="128">
        <v>7</v>
      </c>
      <c r="C60" s="136" t="s">
        <v>172</v>
      </c>
      <c r="D60" s="137"/>
      <c r="E60" s="129">
        <v>1001100</v>
      </c>
      <c r="F60" s="129">
        <v>1826100</v>
      </c>
      <c r="G60" s="129">
        <v>825000</v>
      </c>
      <c r="H60" s="130">
        <v>1.8240934971531315</v>
      </c>
      <c r="I60" s="129">
        <v>1001100</v>
      </c>
      <c r="J60" s="129">
        <v>1828800</v>
      </c>
      <c r="K60" s="129">
        <v>827700</v>
      </c>
      <c r="L60" s="130">
        <v>1.8267905304165417</v>
      </c>
      <c r="M60" s="129">
        <v>1001100</v>
      </c>
      <c r="N60" s="129">
        <v>3380700</v>
      </c>
      <c r="O60" s="129">
        <v>2379600</v>
      </c>
      <c r="P60" s="130">
        <v>3.3769853161522327</v>
      </c>
      <c r="Q60" s="129">
        <v>1001100</v>
      </c>
      <c r="R60" s="129">
        <v>517625</v>
      </c>
      <c r="S60" s="129">
        <v>-483475</v>
      </c>
      <c r="T60" s="130">
        <v>0.51705623813804813</v>
      </c>
      <c r="U60" s="129">
        <v>1001100</v>
      </c>
      <c r="V60" s="131">
        <v>3672714.29</v>
      </c>
      <c r="W60" s="129">
        <v>2671614.29</v>
      </c>
      <c r="X60" s="130">
        <v>3.6686787433822796</v>
      </c>
      <c r="Y60" s="129">
        <v>1001100</v>
      </c>
      <c r="Z60" s="131">
        <v>0</v>
      </c>
      <c r="AA60" s="129">
        <v>-1001100</v>
      </c>
      <c r="AB60" s="130">
        <v>0</v>
      </c>
      <c r="AC60" s="129">
        <v>1001100</v>
      </c>
      <c r="AD60" s="131">
        <v>122667</v>
      </c>
      <c r="AE60" s="129">
        <v>-878433</v>
      </c>
      <c r="AF60" s="130">
        <v>0.12253221456397963</v>
      </c>
      <c r="AG60" s="129">
        <v>1001100</v>
      </c>
      <c r="AH60" s="129">
        <v>70000</v>
      </c>
      <c r="AI60" s="129">
        <v>-931100</v>
      </c>
      <c r="AJ60" s="130">
        <v>6.9923084606932376E-2</v>
      </c>
      <c r="AK60" s="129">
        <v>-931100</v>
      </c>
      <c r="AL60" s="129">
        <v>0</v>
      </c>
      <c r="AM60" s="129">
        <v>931100</v>
      </c>
      <c r="AN60" s="130">
        <v>0</v>
      </c>
      <c r="AO60" s="129">
        <v>931100</v>
      </c>
      <c r="AP60" s="129">
        <v>0</v>
      </c>
      <c r="AQ60" s="129">
        <v>-931100</v>
      </c>
      <c r="AR60" s="130">
        <v>0</v>
      </c>
      <c r="AS60" s="129">
        <v>-931100</v>
      </c>
      <c r="AT60" s="129">
        <v>0</v>
      </c>
      <c r="AU60" s="129">
        <v>931100</v>
      </c>
      <c r="AV60" s="130">
        <v>0</v>
      </c>
      <c r="AW60" s="129">
        <v>931100</v>
      </c>
      <c r="AX60" s="129">
        <v>0</v>
      </c>
      <c r="AY60" s="129">
        <v>-931100</v>
      </c>
      <c r="AZ60" s="130">
        <v>0</v>
      </c>
      <c r="BA60" s="129">
        <v>12013200</v>
      </c>
      <c r="BB60" s="129">
        <f>SUM(BB61:BB63)</f>
        <v>18181686</v>
      </c>
      <c r="BC60" s="132">
        <v>1.5134756767555688</v>
      </c>
      <c r="BD60" s="129"/>
      <c r="BE60" s="129">
        <f t="shared" si="2"/>
        <v>18181686</v>
      </c>
      <c r="BF60" s="129"/>
      <c r="BG60" s="89"/>
    </row>
    <row r="61" spans="1:59" ht="12" customHeight="1" outlineLevel="1" x14ac:dyDescent="0.3">
      <c r="A61" s="133" t="s">
        <v>173</v>
      </c>
      <c r="B61" s="95" t="s">
        <v>174</v>
      </c>
      <c r="C61" s="145" t="s">
        <v>80</v>
      </c>
      <c r="D61" s="104" t="s">
        <v>81</v>
      </c>
      <c r="E61" s="98">
        <v>126100</v>
      </c>
      <c r="F61" s="98">
        <v>120095</v>
      </c>
      <c r="G61" s="98">
        <v>-6005</v>
      </c>
      <c r="H61" s="99">
        <v>0.95237906423473428</v>
      </c>
      <c r="I61" s="98">
        <v>126100</v>
      </c>
      <c r="J61" s="98">
        <v>122667</v>
      </c>
      <c r="K61" s="98">
        <v>-3433</v>
      </c>
      <c r="L61" s="99">
        <v>0.97277557494052336</v>
      </c>
      <c r="M61" s="98">
        <v>126100</v>
      </c>
      <c r="N61" s="98">
        <v>729104</v>
      </c>
      <c r="O61" s="98">
        <v>603004</v>
      </c>
      <c r="P61" s="99">
        <v>5.7819508326724822</v>
      </c>
      <c r="Q61" s="98">
        <v>126100</v>
      </c>
      <c r="R61" s="110">
        <v>517625</v>
      </c>
      <c r="S61" s="98">
        <v>391525</v>
      </c>
      <c r="T61" s="99">
        <v>4.104877081681205</v>
      </c>
      <c r="U61" s="98">
        <v>126100</v>
      </c>
      <c r="V61" s="100">
        <v>272714.28999999998</v>
      </c>
      <c r="W61" s="98">
        <v>146614.28999999998</v>
      </c>
      <c r="X61" s="99">
        <v>2.1626827121332273</v>
      </c>
      <c r="Y61" s="98">
        <v>126100</v>
      </c>
      <c r="Z61" s="100"/>
      <c r="AA61" s="98">
        <v>-126100</v>
      </c>
      <c r="AB61" s="99">
        <v>0</v>
      </c>
      <c r="AC61" s="98">
        <v>126100</v>
      </c>
      <c r="AD61" s="100">
        <v>122667</v>
      </c>
      <c r="AE61" s="98">
        <v>-3433</v>
      </c>
      <c r="AF61" s="99">
        <v>0.97277557494052336</v>
      </c>
      <c r="AG61" s="98">
        <v>126100</v>
      </c>
      <c r="AH61" s="98">
        <v>0</v>
      </c>
      <c r="AI61" s="98">
        <v>-126100</v>
      </c>
      <c r="AJ61" s="99">
        <v>0</v>
      </c>
      <c r="AK61" s="98">
        <v>-126100</v>
      </c>
      <c r="AL61" s="98"/>
      <c r="AM61" s="98">
        <v>126100</v>
      </c>
      <c r="AN61" s="99">
        <v>0</v>
      </c>
      <c r="AO61" s="98">
        <v>126100</v>
      </c>
      <c r="AP61" s="98"/>
      <c r="AQ61" s="98">
        <v>-126100</v>
      </c>
      <c r="AR61" s="99">
        <v>0</v>
      </c>
      <c r="AS61" s="98">
        <v>-126100</v>
      </c>
      <c r="AT61" s="98"/>
      <c r="AU61" s="98">
        <v>126100</v>
      </c>
      <c r="AV61" s="99">
        <v>0</v>
      </c>
      <c r="AW61" s="98">
        <v>126100</v>
      </c>
      <c r="AX61" s="98"/>
      <c r="AY61" s="98">
        <v>-126100</v>
      </c>
      <c r="AZ61" s="99">
        <v>0</v>
      </c>
      <c r="BA61" s="98">
        <v>1513200</v>
      </c>
      <c r="BB61" s="101">
        <v>644250</v>
      </c>
      <c r="BC61" s="102">
        <v>0.42575337034099919</v>
      </c>
      <c r="BD61" s="98"/>
      <c r="BE61" s="98">
        <f t="shared" si="2"/>
        <v>644250</v>
      </c>
      <c r="BF61" s="98"/>
      <c r="BG61" s="85"/>
    </row>
    <row r="62" spans="1:59" ht="12" customHeight="1" outlineLevel="1" x14ac:dyDescent="0.3">
      <c r="A62" s="86" t="s">
        <v>175</v>
      </c>
      <c r="B62" s="95" t="s">
        <v>176</v>
      </c>
      <c r="C62" s="145" t="s">
        <v>87</v>
      </c>
      <c r="D62" s="104" t="s">
        <v>81</v>
      </c>
      <c r="E62" s="98">
        <v>166666.66666666666</v>
      </c>
      <c r="F62" s="98">
        <v>6005</v>
      </c>
      <c r="G62" s="98">
        <v>-160661.66666666666</v>
      </c>
      <c r="H62" s="99">
        <v>3.603E-2</v>
      </c>
      <c r="I62" s="98">
        <v>166666.66666666666</v>
      </c>
      <c r="J62" s="98">
        <v>6133</v>
      </c>
      <c r="K62" s="98">
        <v>-160533.66666666666</v>
      </c>
      <c r="L62" s="99">
        <v>3.6798000000000004E-2</v>
      </c>
      <c r="M62" s="98">
        <v>166666.66666666666</v>
      </c>
      <c r="N62" s="98">
        <v>951596</v>
      </c>
      <c r="O62" s="98">
        <v>784929.33333333337</v>
      </c>
      <c r="P62" s="99">
        <v>5.7095760000000002</v>
      </c>
      <c r="Q62" s="98">
        <v>166666.66666666666</v>
      </c>
      <c r="R62" s="110"/>
      <c r="S62" s="98">
        <v>-166666.66666666666</v>
      </c>
      <c r="T62" s="99">
        <v>0</v>
      </c>
      <c r="U62" s="98">
        <v>166666.66666666666</v>
      </c>
      <c r="V62" s="100"/>
      <c r="W62" s="98">
        <v>-166666.66666666666</v>
      </c>
      <c r="X62" s="99">
        <v>0</v>
      </c>
      <c r="Y62" s="98">
        <v>166666.66666666666</v>
      </c>
      <c r="Z62" s="100"/>
      <c r="AA62" s="98">
        <v>-166666.66666666666</v>
      </c>
      <c r="AB62" s="99">
        <v>0</v>
      </c>
      <c r="AC62" s="98">
        <v>166666.66666666666</v>
      </c>
      <c r="AD62" s="100"/>
      <c r="AE62" s="98">
        <v>-166666.66666666666</v>
      </c>
      <c r="AF62" s="99">
        <v>0</v>
      </c>
      <c r="AG62" s="98">
        <v>166666.66666666666</v>
      </c>
      <c r="AH62" s="98">
        <v>0</v>
      </c>
      <c r="AI62" s="98">
        <v>-166666.66666666666</v>
      </c>
      <c r="AJ62" s="99">
        <v>0</v>
      </c>
      <c r="AK62" s="98">
        <v>-166666.66666666666</v>
      </c>
      <c r="AL62" s="98"/>
      <c r="AM62" s="98">
        <v>166666.66666666666</v>
      </c>
      <c r="AN62" s="99">
        <v>0</v>
      </c>
      <c r="AO62" s="98">
        <v>166666.66666666666</v>
      </c>
      <c r="AP62" s="98"/>
      <c r="AQ62" s="98">
        <v>-166666.66666666666</v>
      </c>
      <c r="AR62" s="99">
        <v>0</v>
      </c>
      <c r="AS62" s="98">
        <v>-166666.66666666666</v>
      </c>
      <c r="AT62" s="98"/>
      <c r="AU62" s="98">
        <v>166666.66666666666</v>
      </c>
      <c r="AV62" s="99">
        <v>0</v>
      </c>
      <c r="AW62" s="98">
        <v>166666.66666666666</v>
      </c>
      <c r="AX62" s="98"/>
      <c r="AY62" s="98">
        <v>-166666.66666666666</v>
      </c>
      <c r="AZ62" s="99">
        <v>0</v>
      </c>
      <c r="BA62" s="98">
        <v>2000000</v>
      </c>
      <c r="BB62" s="101">
        <v>8967436</v>
      </c>
      <c r="BC62" s="263">
        <v>4.4837179999999996</v>
      </c>
      <c r="BD62" s="98"/>
      <c r="BE62" s="98">
        <f t="shared" si="2"/>
        <v>8967436</v>
      </c>
      <c r="BF62" s="98"/>
      <c r="BG62" s="85"/>
    </row>
    <row r="63" spans="1:59" ht="27" customHeight="1" outlineLevel="1" x14ac:dyDescent="0.3">
      <c r="A63" s="133" t="s">
        <v>177</v>
      </c>
      <c r="B63" s="95" t="s">
        <v>178</v>
      </c>
      <c r="C63" s="143" t="s">
        <v>83</v>
      </c>
      <c r="D63" s="104" t="s">
        <v>84</v>
      </c>
      <c r="E63" s="98">
        <v>708333.33333333337</v>
      </c>
      <c r="F63" s="98">
        <v>1700000</v>
      </c>
      <c r="G63" s="98">
        <v>991666.66666666663</v>
      </c>
      <c r="H63" s="99">
        <v>2.4</v>
      </c>
      <c r="I63" s="98">
        <v>708333.33333333337</v>
      </c>
      <c r="J63" s="98">
        <v>1700000</v>
      </c>
      <c r="K63" s="98">
        <v>991666.66666666663</v>
      </c>
      <c r="L63" s="99">
        <v>2.4</v>
      </c>
      <c r="M63" s="98">
        <v>708333.33333333337</v>
      </c>
      <c r="N63" s="98">
        <v>1700000</v>
      </c>
      <c r="O63" s="98">
        <v>991666.66666666663</v>
      </c>
      <c r="P63" s="99">
        <v>2.4</v>
      </c>
      <c r="Q63" s="98">
        <v>708333.33333333337</v>
      </c>
      <c r="R63" s="110">
        <v>0</v>
      </c>
      <c r="S63" s="98">
        <v>-708333.33333333337</v>
      </c>
      <c r="T63" s="99">
        <v>0</v>
      </c>
      <c r="U63" s="98">
        <v>708333.33333333337</v>
      </c>
      <c r="V63" s="100">
        <v>3400000</v>
      </c>
      <c r="W63" s="98">
        <v>2691666.6666666665</v>
      </c>
      <c r="X63" s="99">
        <v>4.8</v>
      </c>
      <c r="Y63" s="98">
        <v>708333.33333333337</v>
      </c>
      <c r="Z63" s="100"/>
      <c r="AA63" s="98">
        <v>-708333.33333333337</v>
      </c>
      <c r="AB63" s="99">
        <v>0</v>
      </c>
      <c r="AC63" s="98">
        <v>708333.33333333337</v>
      </c>
      <c r="AD63" s="100"/>
      <c r="AE63" s="98">
        <v>-708333.33333333337</v>
      </c>
      <c r="AF63" s="99">
        <v>0</v>
      </c>
      <c r="AG63" s="98">
        <v>708333.33333333337</v>
      </c>
      <c r="AH63" s="98">
        <v>70000</v>
      </c>
      <c r="AI63" s="98">
        <v>-638333.33333333337</v>
      </c>
      <c r="AJ63" s="99">
        <v>9.8823529411764699E-2</v>
      </c>
      <c r="AK63" s="98">
        <v>-638333.33333333337</v>
      </c>
      <c r="AL63" s="98"/>
      <c r="AM63" s="98">
        <v>638333.33333333337</v>
      </c>
      <c r="AN63" s="99">
        <v>0</v>
      </c>
      <c r="AO63" s="98">
        <v>638333.33333333337</v>
      </c>
      <c r="AP63" s="98"/>
      <c r="AQ63" s="98">
        <v>-638333.33333333337</v>
      </c>
      <c r="AR63" s="99">
        <v>0</v>
      </c>
      <c r="AS63" s="98">
        <v>-638333.33333333337</v>
      </c>
      <c r="AT63" s="98"/>
      <c r="AU63" s="98">
        <v>638333.33333333337</v>
      </c>
      <c r="AV63" s="99">
        <v>0</v>
      </c>
      <c r="AW63" s="98">
        <v>638333.33333333337</v>
      </c>
      <c r="AX63" s="98"/>
      <c r="AY63" s="98">
        <v>-638333.33333333337</v>
      </c>
      <c r="AZ63" s="99">
        <v>0</v>
      </c>
      <c r="BA63" s="98">
        <v>8500000</v>
      </c>
      <c r="BB63" s="101">
        <v>8570000</v>
      </c>
      <c r="BC63" s="102">
        <v>1.0082352941176471</v>
      </c>
      <c r="BD63" s="98"/>
      <c r="BE63" s="98">
        <f t="shared" si="2"/>
        <v>8570000</v>
      </c>
      <c r="BF63" s="98"/>
      <c r="BG63" s="85"/>
    </row>
    <row r="64" spans="1:59" ht="23.55" customHeight="1" x14ac:dyDescent="0.3">
      <c r="A64" s="86"/>
      <c r="B64" s="128">
        <v>8</v>
      </c>
      <c r="C64" s="136" t="s">
        <v>88</v>
      </c>
      <c r="D64" s="137"/>
      <c r="E64" s="129">
        <v>253803.76733333332</v>
      </c>
      <c r="F64" s="129">
        <v>180244</v>
      </c>
      <c r="G64" s="129">
        <v>-73559.767333333322</v>
      </c>
      <c r="H64" s="130">
        <v>0.71017070350762934</v>
      </c>
      <c r="I64" s="129">
        <v>253803.76733333332</v>
      </c>
      <c r="J64" s="129">
        <v>613672</v>
      </c>
      <c r="K64" s="129">
        <v>0</v>
      </c>
      <c r="L64" s="130">
        <v>2.4178994915943606</v>
      </c>
      <c r="M64" s="129">
        <v>87137.100666666665</v>
      </c>
      <c r="N64" s="129">
        <v>59161</v>
      </c>
      <c r="O64" s="129">
        <v>0</v>
      </c>
      <c r="P64" s="130">
        <v>0.67894157078181727</v>
      </c>
      <c r="Q64" s="129">
        <v>87137.100666666665</v>
      </c>
      <c r="R64" s="129">
        <v>442220</v>
      </c>
      <c r="S64" s="129">
        <v>0</v>
      </c>
      <c r="T64" s="149">
        <v>5.0749909810708953</v>
      </c>
      <c r="U64" s="129">
        <v>87137.100666666665</v>
      </c>
      <c r="V64" s="131">
        <v>847748.7</v>
      </c>
      <c r="W64" s="129">
        <v>0</v>
      </c>
      <c r="X64" s="130">
        <v>9.7289064418492508</v>
      </c>
      <c r="Y64" s="129">
        <v>87137.100666666665</v>
      </c>
      <c r="Z64" s="131">
        <v>519821.95999999996</v>
      </c>
      <c r="AA64" s="129">
        <v>0</v>
      </c>
      <c r="AB64" s="130">
        <v>5.9655641055641881</v>
      </c>
      <c r="AC64" s="129">
        <v>87137.100666666665</v>
      </c>
      <c r="AD64" s="131">
        <v>345093.83999999997</v>
      </c>
      <c r="AE64" s="129">
        <v>0</v>
      </c>
      <c r="AF64" s="130">
        <v>3.9603548587199184</v>
      </c>
      <c r="AG64" s="129">
        <v>87137.100666666665</v>
      </c>
      <c r="AH64" s="129">
        <v>260557.36</v>
      </c>
      <c r="AI64" s="129">
        <v>0</v>
      </c>
      <c r="AJ64" s="130">
        <v>2.990200018207323</v>
      </c>
      <c r="AK64" s="129">
        <v>0</v>
      </c>
      <c r="AL64" s="129">
        <v>0</v>
      </c>
      <c r="AM64" s="129">
        <v>0</v>
      </c>
      <c r="AN64" s="130" t="s">
        <v>150</v>
      </c>
      <c r="AO64" s="129">
        <v>0</v>
      </c>
      <c r="AP64" s="129">
        <v>0</v>
      </c>
      <c r="AQ64" s="129">
        <v>0</v>
      </c>
      <c r="AR64" s="130" t="s">
        <v>150</v>
      </c>
      <c r="AS64" s="129">
        <v>0</v>
      </c>
      <c r="AT64" s="129">
        <v>0</v>
      </c>
      <c r="AU64" s="129">
        <v>0</v>
      </c>
      <c r="AV64" s="130" t="s">
        <v>150</v>
      </c>
      <c r="AW64" s="129">
        <v>0</v>
      </c>
      <c r="AX64" s="129">
        <v>0</v>
      </c>
      <c r="AY64" s="129">
        <v>0</v>
      </c>
      <c r="AZ64" s="130" t="s">
        <v>150</v>
      </c>
      <c r="BA64" s="129">
        <v>3045645.2079999996</v>
      </c>
      <c r="BB64" s="129">
        <f>SUM(BB65:BB69)</f>
        <v>5137433.78</v>
      </c>
      <c r="BC64" s="132">
        <v>7.2576850783336555</v>
      </c>
      <c r="BD64" s="129">
        <f>SUM(BD65:BD69)</f>
        <v>198523185.36000001</v>
      </c>
      <c r="BE64" s="129">
        <f t="shared" si="2"/>
        <v>203660619.14000002</v>
      </c>
      <c r="BF64" s="129">
        <f>SUM(BF65:BF73)</f>
        <v>0</v>
      </c>
      <c r="BG64" s="89"/>
    </row>
    <row r="65" spans="1:59" ht="12" customHeight="1" outlineLevel="1" x14ac:dyDescent="0.3">
      <c r="A65" s="133" t="s">
        <v>179</v>
      </c>
      <c r="B65" s="95" t="s">
        <v>180</v>
      </c>
      <c r="C65" s="284" t="s">
        <v>90</v>
      </c>
      <c r="D65" s="104" t="s">
        <v>181</v>
      </c>
      <c r="E65" s="98">
        <v>5154.8</v>
      </c>
      <c r="F65" s="98">
        <v>54209</v>
      </c>
      <c r="G65" s="98">
        <v>49054.2</v>
      </c>
      <c r="H65" s="99">
        <v>10.516217894001707</v>
      </c>
      <c r="I65" s="98">
        <v>5154.8</v>
      </c>
      <c r="J65" s="98">
        <v>54336</v>
      </c>
      <c r="K65" s="98"/>
      <c r="L65" s="99">
        <v>10.540855125320089</v>
      </c>
      <c r="M65" s="98">
        <v>5154.8</v>
      </c>
      <c r="N65" s="98">
        <v>58669</v>
      </c>
      <c r="O65" s="98"/>
      <c r="P65" s="99">
        <v>11.381430899355939</v>
      </c>
      <c r="Q65" s="98">
        <v>5154.8</v>
      </c>
      <c r="R65" s="110">
        <v>168536</v>
      </c>
      <c r="S65" s="98"/>
      <c r="T65" s="99">
        <v>32.694963917125783</v>
      </c>
      <c r="U65" s="98">
        <v>5154.8</v>
      </c>
      <c r="V65" s="100">
        <v>43264</v>
      </c>
      <c r="W65" s="98"/>
      <c r="X65" s="99">
        <v>8.3929541398308363</v>
      </c>
      <c r="Y65" s="98">
        <v>5154.8</v>
      </c>
      <c r="Z65" s="100">
        <v>59903.79</v>
      </c>
      <c r="AA65" s="98"/>
      <c r="AB65" s="99"/>
      <c r="AC65" s="98">
        <v>5154.8</v>
      </c>
      <c r="AD65" s="100">
        <v>43780.74</v>
      </c>
      <c r="AE65" s="98"/>
      <c r="AF65" s="99"/>
      <c r="AG65" s="98">
        <v>5154.8</v>
      </c>
      <c r="AH65" s="98">
        <v>0</v>
      </c>
      <c r="AI65" s="98"/>
      <c r="AJ65" s="99"/>
      <c r="AK65" s="98"/>
      <c r="AL65" s="98"/>
      <c r="AM65" s="98"/>
      <c r="AN65" s="99"/>
      <c r="AO65" s="98"/>
      <c r="AP65" s="98"/>
      <c r="AQ65" s="98"/>
      <c r="AR65" s="99"/>
      <c r="AS65" s="98"/>
      <c r="AT65" s="98"/>
      <c r="AU65" s="98"/>
      <c r="AV65" s="99"/>
      <c r="AW65" s="98"/>
      <c r="AX65" s="98"/>
      <c r="AY65" s="98"/>
      <c r="AZ65" s="99"/>
      <c r="BA65" s="98">
        <v>61857.600000000006</v>
      </c>
      <c r="BB65" s="101">
        <v>650566.53</v>
      </c>
      <c r="BC65" s="102">
        <v>10.517164099480096</v>
      </c>
      <c r="BD65" s="98"/>
      <c r="BE65" s="98">
        <f t="shared" si="2"/>
        <v>650566.53</v>
      </c>
      <c r="BF65" s="98"/>
      <c r="BG65" s="85"/>
    </row>
    <row r="66" spans="1:59" ht="12" customHeight="1" outlineLevel="1" x14ac:dyDescent="0.3">
      <c r="A66" s="86" t="s">
        <v>182</v>
      </c>
      <c r="B66" s="95" t="s">
        <v>183</v>
      </c>
      <c r="C66" s="285"/>
      <c r="D66" s="104" t="s">
        <v>92</v>
      </c>
      <c r="E66" s="98">
        <v>41014.85</v>
      </c>
      <c r="F66" s="98">
        <v>0</v>
      </c>
      <c r="G66" s="98">
        <v>-41014.85</v>
      </c>
      <c r="H66" s="99">
        <v>0</v>
      </c>
      <c r="I66" s="98">
        <v>41014.85</v>
      </c>
      <c r="J66" s="98">
        <v>0</v>
      </c>
      <c r="K66" s="98"/>
      <c r="L66" s="99">
        <v>0</v>
      </c>
      <c r="M66" s="98">
        <v>41014.85</v>
      </c>
      <c r="N66" s="98">
        <v>0</v>
      </c>
      <c r="O66" s="98"/>
      <c r="P66" s="99">
        <v>0</v>
      </c>
      <c r="Q66" s="98">
        <v>41014.85</v>
      </c>
      <c r="R66" s="110">
        <v>0</v>
      </c>
      <c r="S66" s="98"/>
      <c r="T66" s="99"/>
      <c r="U66" s="98">
        <v>41014.85</v>
      </c>
      <c r="V66" s="100"/>
      <c r="W66" s="98"/>
      <c r="X66" s="99"/>
      <c r="Y66" s="98">
        <v>41014.85</v>
      </c>
      <c r="Z66" s="100"/>
      <c r="AA66" s="98"/>
      <c r="AB66" s="99"/>
      <c r="AC66" s="98">
        <v>41014.85</v>
      </c>
      <c r="AD66" s="100"/>
      <c r="AE66" s="98"/>
      <c r="AF66" s="99"/>
      <c r="AG66" s="98">
        <v>41014.85</v>
      </c>
      <c r="AH66" s="98">
        <v>0</v>
      </c>
      <c r="AI66" s="98"/>
      <c r="AJ66" s="99"/>
      <c r="AK66" s="98"/>
      <c r="AL66" s="98"/>
      <c r="AM66" s="98"/>
      <c r="AN66" s="99"/>
      <c r="AO66" s="98"/>
      <c r="AP66" s="98"/>
      <c r="AQ66" s="98"/>
      <c r="AR66" s="99"/>
      <c r="AS66" s="98"/>
      <c r="AT66" s="98"/>
      <c r="AU66" s="98"/>
      <c r="AV66" s="99"/>
      <c r="AW66" s="98"/>
      <c r="AX66" s="98"/>
      <c r="AY66" s="98"/>
      <c r="AZ66" s="99"/>
      <c r="BA66" s="98">
        <v>492178.19999999995</v>
      </c>
      <c r="BB66" s="101">
        <v>14500</v>
      </c>
      <c r="BC66" s="102">
        <v>2.9460874130548653E-2</v>
      </c>
      <c r="BD66" s="98">
        <f>+BD19-BD28-BD35</f>
        <v>198523185.36000001</v>
      </c>
      <c r="BE66" s="98">
        <f t="shared" si="2"/>
        <v>198537685.36000001</v>
      </c>
      <c r="BF66" s="98"/>
      <c r="BG66" s="85"/>
    </row>
    <row r="67" spans="1:59" ht="12" customHeight="1" outlineLevel="1" x14ac:dyDescent="0.3">
      <c r="A67" s="133" t="s">
        <v>184</v>
      </c>
      <c r="B67" s="95" t="s">
        <v>185</v>
      </c>
      <c r="C67" s="285"/>
      <c r="D67" s="104" t="s">
        <v>94</v>
      </c>
      <c r="E67" s="98">
        <v>10967.450666666666</v>
      </c>
      <c r="F67" s="98">
        <v>0</v>
      </c>
      <c r="G67" s="98">
        <v>-10967.450666666666</v>
      </c>
      <c r="H67" s="99">
        <v>0</v>
      </c>
      <c r="I67" s="98">
        <v>10967.450666666666</v>
      </c>
      <c r="J67" s="98">
        <v>100000</v>
      </c>
      <c r="K67" s="98"/>
      <c r="L67" s="99">
        <v>9.1178892013555757</v>
      </c>
      <c r="M67" s="98">
        <v>10967.450666666666</v>
      </c>
      <c r="N67" s="98">
        <v>0</v>
      </c>
      <c r="O67" s="98"/>
      <c r="P67" s="99">
        <v>0</v>
      </c>
      <c r="Q67" s="98">
        <v>10967.450666666666</v>
      </c>
      <c r="R67" s="110">
        <v>0</v>
      </c>
      <c r="S67" s="98"/>
      <c r="T67" s="99"/>
      <c r="U67" s="98">
        <v>10967.450666666666</v>
      </c>
      <c r="V67" s="100">
        <v>80000</v>
      </c>
      <c r="W67" s="98"/>
      <c r="X67" s="99"/>
      <c r="Y67" s="98">
        <v>10967.450666666666</v>
      </c>
      <c r="Z67" s="100"/>
      <c r="AA67" s="98"/>
      <c r="AB67" s="99"/>
      <c r="AC67" s="98">
        <v>10967.450666666666</v>
      </c>
      <c r="AD67" s="100"/>
      <c r="AE67" s="98"/>
      <c r="AF67" s="99"/>
      <c r="AG67" s="98">
        <v>10967.450666666666</v>
      </c>
      <c r="AH67" s="98">
        <v>0</v>
      </c>
      <c r="AI67" s="98"/>
      <c r="AJ67" s="99"/>
      <c r="AK67" s="98"/>
      <c r="AL67" s="98"/>
      <c r="AM67" s="98"/>
      <c r="AN67" s="99"/>
      <c r="AO67" s="98"/>
      <c r="AP67" s="98"/>
      <c r="AQ67" s="98"/>
      <c r="AR67" s="99"/>
      <c r="AS67" s="98"/>
      <c r="AT67" s="98"/>
      <c r="AU67" s="98"/>
      <c r="AV67" s="99"/>
      <c r="AW67" s="98"/>
      <c r="AX67" s="98"/>
      <c r="AY67" s="98"/>
      <c r="AZ67" s="99"/>
      <c r="BA67" s="98">
        <v>131609.408</v>
      </c>
      <c r="BB67" s="101">
        <v>250000</v>
      </c>
      <c r="BC67" s="102">
        <v>1.8995602502824114</v>
      </c>
      <c r="BD67" s="98"/>
      <c r="BE67" s="98">
        <f t="shared" si="2"/>
        <v>250000</v>
      </c>
      <c r="BF67" s="98"/>
      <c r="BG67" s="85"/>
    </row>
    <row r="68" spans="1:59" ht="12" customHeight="1" outlineLevel="1" x14ac:dyDescent="0.3">
      <c r="A68" s="133" t="s">
        <v>186</v>
      </c>
      <c r="B68" s="95" t="s">
        <v>187</v>
      </c>
      <c r="C68" s="286"/>
      <c r="D68" s="104" t="s">
        <v>188</v>
      </c>
      <c r="E68" s="98">
        <v>30000</v>
      </c>
      <c r="F68" s="98">
        <v>0</v>
      </c>
      <c r="G68" s="98">
        <v>-30000</v>
      </c>
      <c r="H68" s="99">
        <v>0</v>
      </c>
      <c r="I68" s="98">
        <v>30000</v>
      </c>
      <c r="J68" s="98">
        <v>0</v>
      </c>
      <c r="K68" s="98"/>
      <c r="L68" s="99">
        <v>0</v>
      </c>
      <c r="M68" s="98">
        <v>30000</v>
      </c>
      <c r="N68" s="98">
        <v>0</v>
      </c>
      <c r="O68" s="98"/>
      <c r="P68" s="99">
        <v>0</v>
      </c>
      <c r="Q68" s="98">
        <v>30000</v>
      </c>
      <c r="R68" s="110">
        <v>0</v>
      </c>
      <c r="S68" s="98"/>
      <c r="T68" s="99"/>
      <c r="U68" s="98">
        <v>30000</v>
      </c>
      <c r="V68" s="100"/>
      <c r="W68" s="98"/>
      <c r="X68" s="99"/>
      <c r="Y68" s="98">
        <v>30000</v>
      </c>
      <c r="Z68" s="100"/>
      <c r="AA68" s="98"/>
      <c r="AB68" s="99"/>
      <c r="AC68" s="98">
        <v>30000</v>
      </c>
      <c r="AD68" s="100"/>
      <c r="AE68" s="98"/>
      <c r="AF68" s="99"/>
      <c r="AG68" s="98">
        <v>30000</v>
      </c>
      <c r="AH68" s="98">
        <v>0</v>
      </c>
      <c r="AI68" s="98"/>
      <c r="AJ68" s="99"/>
      <c r="AK68" s="98"/>
      <c r="AL68" s="98"/>
      <c r="AM68" s="98"/>
      <c r="AN68" s="99"/>
      <c r="AO68" s="98"/>
      <c r="AP68" s="98"/>
      <c r="AQ68" s="98"/>
      <c r="AR68" s="99"/>
      <c r="AS68" s="98"/>
      <c r="AT68" s="98"/>
      <c r="AU68" s="98"/>
      <c r="AV68" s="99"/>
      <c r="AW68" s="98"/>
      <c r="AX68" s="98"/>
      <c r="AY68" s="98"/>
      <c r="AZ68" s="99"/>
      <c r="BA68" s="98">
        <v>360000</v>
      </c>
      <c r="BB68" s="101">
        <v>220000</v>
      </c>
      <c r="BC68" s="102">
        <v>0.61111111111111116</v>
      </c>
      <c r="BD68" s="98"/>
      <c r="BE68" s="98">
        <f t="shared" si="2"/>
        <v>220000</v>
      </c>
      <c r="BF68" s="98"/>
      <c r="BG68" s="85"/>
    </row>
    <row r="69" spans="1:59" ht="12" customHeight="1" outlineLevel="1" x14ac:dyDescent="0.3">
      <c r="A69" s="133" t="s">
        <v>189</v>
      </c>
      <c r="B69" s="95" t="s">
        <v>190</v>
      </c>
      <c r="C69" s="145" t="s">
        <v>97</v>
      </c>
      <c r="D69" s="104" t="s">
        <v>98</v>
      </c>
      <c r="E69" s="98">
        <v>166666.66666666666</v>
      </c>
      <c r="F69" s="98">
        <v>126035</v>
      </c>
      <c r="G69" s="98">
        <v>-40631.666666666657</v>
      </c>
      <c r="H69" s="99">
        <v>0.75621000000000005</v>
      </c>
      <c r="I69" s="98">
        <v>166666.66666666666</v>
      </c>
      <c r="J69" s="98">
        <v>459336</v>
      </c>
      <c r="K69" s="98"/>
      <c r="L69" s="99">
        <v>2.7560160000000002</v>
      </c>
      <c r="M69" s="98">
        <v>166666.66666666666</v>
      </c>
      <c r="N69" s="98">
        <v>492</v>
      </c>
      <c r="O69" s="98"/>
      <c r="P69" s="99">
        <v>2.9520000000000002E-3</v>
      </c>
      <c r="Q69" s="98">
        <v>166666.66666666666</v>
      </c>
      <c r="R69" s="110">
        <v>273684</v>
      </c>
      <c r="S69" s="98"/>
      <c r="T69" s="99"/>
      <c r="U69" s="98">
        <v>166666.66666666666</v>
      </c>
      <c r="V69" s="100">
        <v>724484.7</v>
      </c>
      <c r="W69" s="98"/>
      <c r="X69" s="99"/>
      <c r="Y69" s="98">
        <v>166666.66666666666</v>
      </c>
      <c r="Z69" s="100">
        <v>459918.17</v>
      </c>
      <c r="AA69" s="98"/>
      <c r="AB69" s="99"/>
      <c r="AC69" s="98">
        <v>166666.66666666666</v>
      </c>
      <c r="AD69" s="100">
        <v>301313.09999999998</v>
      </c>
      <c r="AE69" s="98"/>
      <c r="AF69" s="99"/>
      <c r="AG69" s="98">
        <v>166666.66666666666</v>
      </c>
      <c r="AH69" s="98">
        <v>260557.36</v>
      </c>
      <c r="AI69" s="98"/>
      <c r="AJ69" s="99"/>
      <c r="AK69" s="98"/>
      <c r="AL69" s="98"/>
      <c r="AM69" s="98"/>
      <c r="AN69" s="99"/>
      <c r="AO69" s="98"/>
      <c r="AP69" s="98"/>
      <c r="AQ69" s="98"/>
      <c r="AR69" s="99"/>
      <c r="AS69" s="98"/>
      <c r="AT69" s="98"/>
      <c r="AU69" s="98"/>
      <c r="AV69" s="99"/>
      <c r="AW69" s="98"/>
      <c r="AX69" s="98"/>
      <c r="AY69" s="98"/>
      <c r="AZ69" s="99"/>
      <c r="BA69" s="98">
        <v>2000000</v>
      </c>
      <c r="BB69" s="101">
        <v>4002367.25</v>
      </c>
      <c r="BC69" s="102">
        <v>2.0011836249999999</v>
      </c>
      <c r="BD69" s="98"/>
      <c r="BE69" s="98">
        <f t="shared" si="2"/>
        <v>4002367.25</v>
      </c>
      <c r="BF69" s="98"/>
      <c r="BG69" s="85"/>
    </row>
    <row r="70" spans="1:59" ht="25.05" customHeight="1" thickBot="1" x14ac:dyDescent="0.35">
      <c r="A70" s="86"/>
      <c r="B70" s="201">
        <v>9</v>
      </c>
      <c r="C70" s="202" t="s">
        <v>99</v>
      </c>
      <c r="D70" s="203"/>
      <c r="E70" s="204">
        <v>-1831101.7839000002</v>
      </c>
      <c r="F70" s="204">
        <v>-12290450</v>
      </c>
      <c r="G70" s="204">
        <v>-8618694.882766664</v>
      </c>
      <c r="H70" s="205">
        <v>6.712051786560437</v>
      </c>
      <c r="I70" s="204">
        <v>-1831101.7839000002</v>
      </c>
      <c r="J70" s="204">
        <v>2299505</v>
      </c>
      <c r="K70" s="204">
        <v>3918198.3499000026</v>
      </c>
      <c r="L70" s="205">
        <v>-1.2558040302393043</v>
      </c>
      <c r="M70" s="204">
        <v>-1664435.117233336</v>
      </c>
      <c r="N70" s="204">
        <v>17208531</v>
      </c>
      <c r="O70" s="204">
        <v>18872966.117233336</v>
      </c>
      <c r="P70" s="205">
        <v>-10.338961742530664</v>
      </c>
      <c r="Q70" s="204">
        <v>5203239.8827666659</v>
      </c>
      <c r="R70" s="204">
        <v>12586101.120099999</v>
      </c>
      <c r="S70" s="204">
        <v>7382861.2373333331</v>
      </c>
      <c r="T70" s="205">
        <v>2.4188969572180707</v>
      </c>
      <c r="U70" s="204">
        <v>-1664435.117233336</v>
      </c>
      <c r="V70" s="204">
        <v>12252911.140000001</v>
      </c>
      <c r="W70" s="204">
        <v>13917346.257233337</v>
      </c>
      <c r="X70" s="205">
        <v>-7.3616033530745755</v>
      </c>
      <c r="Y70" s="204">
        <v>-1664435.117233336</v>
      </c>
      <c r="Z70" s="204">
        <v>-7868111.9600000009</v>
      </c>
      <c r="AA70" s="204">
        <v>-6203676.8427666649</v>
      </c>
      <c r="AB70" s="205">
        <v>4.7271965596824019</v>
      </c>
      <c r="AC70" s="204">
        <v>-1664435.117233336</v>
      </c>
      <c r="AD70" s="204">
        <v>-8578879.9000000022</v>
      </c>
      <c r="AE70" s="204">
        <v>-6914444.7827666663</v>
      </c>
      <c r="AF70" s="205">
        <v>5.1542290902033008</v>
      </c>
      <c r="AG70" s="204">
        <v>-1664435.117233336</v>
      </c>
      <c r="AH70" s="204">
        <v>-3480125.3499999996</v>
      </c>
      <c r="AI70" s="204">
        <v>-1815690.2327666637</v>
      </c>
      <c r="AJ70" s="205">
        <v>2.0908747442103648</v>
      </c>
      <c r="AK70" s="204">
        <v>-2744613.3067666637</v>
      </c>
      <c r="AL70" s="204"/>
      <c r="AM70" s="204">
        <v>2744613.3067666637</v>
      </c>
      <c r="AN70" s="205">
        <v>0</v>
      </c>
      <c r="AO70" s="204">
        <v>2744613.3067666637</v>
      </c>
      <c r="AP70" s="204"/>
      <c r="AQ70" s="204">
        <v>-2744613.3067666637</v>
      </c>
      <c r="AR70" s="205">
        <v>0</v>
      </c>
      <c r="AS70" s="204">
        <v>-2744613.3067666637</v>
      </c>
      <c r="AT70" s="204"/>
      <c r="AU70" s="204">
        <v>2744613.3067666637</v>
      </c>
      <c r="AV70" s="205">
        <v>0</v>
      </c>
      <c r="AW70" s="204">
        <v>2744613.3067666637</v>
      </c>
      <c r="AX70" s="204"/>
      <c r="AY70" s="204">
        <v>-2744613.3067666637</v>
      </c>
      <c r="AZ70" s="205">
        <v>0</v>
      </c>
      <c r="BA70" s="204">
        <v>-6781139.2712000143</v>
      </c>
      <c r="BB70" s="204">
        <f>+BB8-BB27</f>
        <v>2420424.5</v>
      </c>
      <c r="BC70" s="206">
        <v>1.0264933621940213</v>
      </c>
      <c r="BD70" s="204">
        <f>+BD8-BD27</f>
        <v>0</v>
      </c>
      <c r="BE70" s="207">
        <f>+BE8-BE27</f>
        <v>2420424.5</v>
      </c>
      <c r="BF70" s="204">
        <f>+BF8-BF27</f>
        <v>0</v>
      </c>
      <c r="BG70" s="172"/>
    </row>
    <row r="71" spans="1:59" ht="12" customHeight="1" x14ac:dyDescent="0.25">
      <c r="A71" s="86"/>
      <c r="B71" s="87"/>
      <c r="C71" s="87"/>
      <c r="D71" s="87"/>
      <c r="E71" s="87"/>
      <c r="F71" s="87"/>
      <c r="G71" s="87"/>
      <c r="H71" s="151"/>
      <c r="I71" s="87"/>
      <c r="J71" s="87"/>
      <c r="K71" s="87"/>
      <c r="L71" s="151"/>
      <c r="M71" s="87"/>
      <c r="N71" s="87"/>
      <c r="O71" s="87"/>
      <c r="P71" s="151"/>
      <c r="Q71" s="87"/>
      <c r="R71" s="87"/>
      <c r="S71" s="87"/>
      <c r="T71" s="151"/>
      <c r="U71" s="87"/>
      <c r="V71" s="152"/>
      <c r="W71" s="87"/>
      <c r="X71" s="151"/>
      <c r="Y71" s="87"/>
      <c r="Z71" s="87"/>
      <c r="AA71" s="87"/>
      <c r="AB71" s="151"/>
      <c r="AC71" s="87"/>
      <c r="AD71" s="87"/>
      <c r="AE71" s="87"/>
      <c r="AF71" s="151"/>
      <c r="AG71" s="87"/>
      <c r="AH71" s="87"/>
      <c r="AI71" s="87"/>
      <c r="AJ71" s="151"/>
      <c r="AK71" s="87"/>
      <c r="AL71" s="87"/>
      <c r="AM71" s="87"/>
      <c r="AN71" s="151"/>
      <c r="AO71" s="87"/>
      <c r="AP71" s="87"/>
      <c r="AQ71" s="87"/>
      <c r="AR71" s="151"/>
      <c r="AS71" s="87"/>
      <c r="AT71" s="87"/>
      <c r="AU71" s="87"/>
      <c r="AV71" s="151"/>
      <c r="AW71" s="87"/>
      <c r="AX71" s="87"/>
      <c r="AY71" s="87"/>
      <c r="AZ71" s="151"/>
      <c r="BA71" s="151"/>
      <c r="BB71" s="85"/>
      <c r="BC71" s="151"/>
      <c r="BD71" s="153"/>
      <c r="BE71" s="153"/>
      <c r="BF71" s="153"/>
      <c r="BG71" s="85"/>
    </row>
    <row r="72" spans="1:59" ht="15.75" customHeight="1" outlineLevel="2" x14ac:dyDescent="0.3">
      <c r="A72" s="86" t="s">
        <v>120</v>
      </c>
      <c r="B72" s="182"/>
      <c r="C72" s="192" t="s">
        <v>230</v>
      </c>
      <c r="D72" s="183" t="s">
        <v>7</v>
      </c>
      <c r="E72" s="184">
        <v>500000</v>
      </c>
      <c r="F72" s="184">
        <v>0</v>
      </c>
      <c r="G72" s="184">
        <v>-500000</v>
      </c>
      <c r="H72" s="185">
        <v>0</v>
      </c>
      <c r="I72" s="184">
        <v>500000</v>
      </c>
      <c r="J72" s="184">
        <v>0</v>
      </c>
      <c r="K72" s="184">
        <v>-500000</v>
      </c>
      <c r="L72" s="185">
        <v>0</v>
      </c>
      <c r="M72" s="184">
        <v>500000</v>
      </c>
      <c r="N72" s="184">
        <v>1200000</v>
      </c>
      <c r="O72" s="184">
        <v>700000</v>
      </c>
      <c r="P72" s="185">
        <v>2.4</v>
      </c>
      <c r="Q72" s="184">
        <v>500000</v>
      </c>
      <c r="R72" s="184">
        <v>330000</v>
      </c>
      <c r="S72" s="184">
        <v>-170000</v>
      </c>
      <c r="T72" s="185">
        <v>0.66</v>
      </c>
      <c r="U72" s="184">
        <v>500000</v>
      </c>
      <c r="V72" s="186">
        <v>660000</v>
      </c>
      <c r="W72" s="184">
        <v>160000</v>
      </c>
      <c r="X72" s="185">
        <v>1.32</v>
      </c>
      <c r="Y72" s="184">
        <v>500000</v>
      </c>
      <c r="Z72" s="186">
        <v>0</v>
      </c>
      <c r="AA72" s="184">
        <v>-500000</v>
      </c>
      <c r="AB72" s="185">
        <v>0</v>
      </c>
      <c r="AC72" s="184">
        <v>500000</v>
      </c>
      <c r="AD72" s="186">
        <v>0</v>
      </c>
      <c r="AE72" s="184">
        <v>-500000</v>
      </c>
      <c r="AF72" s="185">
        <v>0</v>
      </c>
      <c r="AG72" s="184">
        <v>500000</v>
      </c>
      <c r="AH72" s="184">
        <v>0</v>
      </c>
      <c r="AI72" s="184">
        <v>-500000</v>
      </c>
      <c r="AJ72" s="185">
        <v>0</v>
      </c>
      <c r="AK72" s="184">
        <v>-500000</v>
      </c>
      <c r="AL72" s="184"/>
      <c r="AM72" s="184">
        <v>500000</v>
      </c>
      <c r="AN72" s="185">
        <v>0</v>
      </c>
      <c r="AO72" s="184">
        <v>500000</v>
      </c>
      <c r="AP72" s="184"/>
      <c r="AQ72" s="184">
        <v>-500000</v>
      </c>
      <c r="AR72" s="185">
        <v>0</v>
      </c>
      <c r="AS72" s="184">
        <v>-500000</v>
      </c>
      <c r="AT72" s="184"/>
      <c r="AU72" s="184">
        <v>500000</v>
      </c>
      <c r="AV72" s="185">
        <v>0</v>
      </c>
      <c r="AW72" s="184">
        <v>500000</v>
      </c>
      <c r="AX72" s="184"/>
      <c r="AY72" s="184">
        <v>-500000</v>
      </c>
      <c r="AZ72" s="185">
        <v>0</v>
      </c>
      <c r="BA72" s="184">
        <v>6000000</v>
      </c>
      <c r="BB72" s="187">
        <v>5322500</v>
      </c>
      <c r="BC72" s="176">
        <v>0.83708333333333329</v>
      </c>
      <c r="BD72" s="98"/>
      <c r="BE72" s="98"/>
      <c r="BF72" s="98"/>
      <c r="BG72" s="103"/>
    </row>
    <row r="73" spans="1:59" ht="16.5" customHeight="1" outlineLevel="1" x14ac:dyDescent="0.3">
      <c r="A73" s="133" t="s">
        <v>191</v>
      </c>
      <c r="B73" s="177"/>
      <c r="C73" s="189" t="s">
        <v>229</v>
      </c>
      <c r="D73" s="97" t="s">
        <v>140</v>
      </c>
      <c r="E73" s="178"/>
      <c r="F73" s="178"/>
      <c r="G73" s="178"/>
      <c r="H73" s="179"/>
      <c r="I73" s="178"/>
      <c r="J73" s="178"/>
      <c r="K73" s="178"/>
      <c r="L73" s="179"/>
      <c r="M73" s="178"/>
      <c r="N73" s="178"/>
      <c r="O73" s="178"/>
      <c r="P73" s="179"/>
      <c r="Q73" s="178"/>
      <c r="R73" s="180"/>
      <c r="S73" s="178"/>
      <c r="T73" s="179"/>
      <c r="U73" s="178"/>
      <c r="V73" s="181"/>
      <c r="W73" s="178"/>
      <c r="X73" s="179"/>
      <c r="Y73" s="178"/>
      <c r="Z73" s="181"/>
      <c r="AA73" s="178"/>
      <c r="AB73" s="179"/>
      <c r="AC73" s="178"/>
      <c r="AD73" s="181"/>
      <c r="AE73" s="178"/>
      <c r="AF73" s="179"/>
      <c r="AG73" s="178"/>
      <c r="AH73" s="178"/>
      <c r="AI73" s="178"/>
      <c r="AJ73" s="179"/>
      <c r="AK73" s="178"/>
      <c r="AL73" s="178"/>
      <c r="AM73" s="178"/>
      <c r="AN73" s="179"/>
      <c r="AO73" s="178"/>
      <c r="AP73" s="178"/>
      <c r="AQ73" s="178"/>
      <c r="AR73" s="179"/>
      <c r="AS73" s="178"/>
      <c r="AT73" s="178"/>
      <c r="AU73" s="178"/>
      <c r="AV73" s="179"/>
      <c r="AW73" s="178"/>
      <c r="AX73" s="178"/>
      <c r="AY73" s="178"/>
      <c r="AZ73" s="179"/>
      <c r="BA73" s="178">
        <v>0</v>
      </c>
      <c r="BB73" s="190">
        <f>+BB85</f>
        <v>35809372.449999996</v>
      </c>
      <c r="BC73" s="102">
        <v>0</v>
      </c>
      <c r="BD73" s="98"/>
      <c r="BE73" s="98"/>
      <c r="BF73" s="98"/>
      <c r="BG73" s="85"/>
    </row>
    <row r="74" spans="1:59" ht="28.05" customHeight="1" thickBot="1" x14ac:dyDescent="0.35">
      <c r="A74" s="86"/>
      <c r="B74" s="154"/>
      <c r="C74" s="155" t="s">
        <v>231</v>
      </c>
      <c r="D74" s="156"/>
      <c r="E74" s="157"/>
      <c r="F74" s="158">
        <v>-12536241</v>
      </c>
      <c r="G74" s="157"/>
      <c r="H74" s="159"/>
      <c r="I74" s="157"/>
      <c r="J74" s="158">
        <v>4036841</v>
      </c>
      <c r="K74" s="157"/>
      <c r="L74" s="159"/>
      <c r="M74" s="157"/>
      <c r="N74" s="158">
        <v>17608531</v>
      </c>
      <c r="O74" s="157"/>
      <c r="P74" s="159"/>
      <c r="Q74" s="157"/>
      <c r="R74" s="158">
        <v>12586101.120099999</v>
      </c>
      <c r="S74" s="157"/>
      <c r="T74" s="159"/>
      <c r="U74" s="157"/>
      <c r="V74" s="158">
        <v>12252911.140000001</v>
      </c>
      <c r="W74" s="157"/>
      <c r="X74" s="159"/>
      <c r="Y74" s="157"/>
      <c r="Z74" s="158">
        <v>-7868111.9600000009</v>
      </c>
      <c r="AA74" s="157"/>
      <c r="AB74" s="159"/>
      <c r="AC74" s="157"/>
      <c r="AD74" s="158">
        <v>-8578879.9000000022</v>
      </c>
      <c r="AE74" s="157"/>
      <c r="AF74" s="159"/>
      <c r="AG74" s="157"/>
      <c r="AH74" s="158">
        <v>-3480125.3499999996</v>
      </c>
      <c r="AI74" s="157"/>
      <c r="AJ74" s="159"/>
      <c r="AK74" s="157"/>
      <c r="AL74" s="157"/>
      <c r="AM74" s="157"/>
      <c r="AN74" s="159"/>
      <c r="AO74" s="157"/>
      <c r="AP74" s="157"/>
      <c r="AQ74" s="157"/>
      <c r="AR74" s="159"/>
      <c r="AS74" s="157"/>
      <c r="AT74" s="157"/>
      <c r="AU74" s="157"/>
      <c r="AV74" s="159"/>
      <c r="AW74" s="157"/>
      <c r="AX74" s="157"/>
      <c r="AY74" s="157"/>
      <c r="AZ74" s="159"/>
      <c r="BA74" s="157"/>
      <c r="BB74" s="191">
        <f>+BB70-BB73</f>
        <v>-33388947.949999996</v>
      </c>
      <c r="BC74" s="160"/>
      <c r="BD74" s="157"/>
      <c r="BE74" s="157"/>
      <c r="BF74" s="157"/>
      <c r="BG74" s="89"/>
    </row>
    <row r="75" spans="1:59" ht="12" customHeight="1" x14ac:dyDescent="0.3">
      <c r="A75" s="161"/>
      <c r="B75" s="162"/>
      <c r="C75" s="162"/>
      <c r="D75" s="162"/>
      <c r="E75" s="162"/>
      <c r="F75" s="162"/>
      <c r="G75" s="162"/>
      <c r="H75" s="163"/>
      <c r="I75" s="162"/>
      <c r="J75" s="162"/>
      <c r="K75" s="162"/>
      <c r="L75" s="163"/>
      <c r="M75" s="162"/>
      <c r="N75" s="162"/>
      <c r="O75" s="162"/>
      <c r="P75" s="163"/>
      <c r="Q75" s="162"/>
      <c r="R75" s="162"/>
      <c r="S75" s="162"/>
      <c r="T75" s="163"/>
      <c r="U75" s="162"/>
      <c r="V75" s="164"/>
      <c r="W75" s="150">
        <v>24890000.469999999</v>
      </c>
      <c r="X75" s="163"/>
      <c r="Y75" s="162"/>
      <c r="Z75" s="165"/>
      <c r="AA75" s="162"/>
      <c r="AB75" s="163"/>
      <c r="AC75" s="162"/>
      <c r="AD75" s="165"/>
      <c r="AE75" s="162"/>
      <c r="AF75" s="163"/>
      <c r="AG75" s="162"/>
      <c r="AH75" s="162"/>
      <c r="AI75" s="162"/>
      <c r="AJ75" s="163"/>
      <c r="AK75" s="162"/>
      <c r="AL75" s="162"/>
      <c r="AM75" s="162"/>
      <c r="AN75" s="163"/>
      <c r="AO75" s="162"/>
      <c r="AP75" s="162"/>
      <c r="AQ75" s="162"/>
      <c r="AR75" s="163"/>
      <c r="AS75" s="162"/>
      <c r="AT75" s="162"/>
      <c r="AU75" s="162"/>
      <c r="AV75" s="163"/>
      <c r="AW75" s="162"/>
      <c r="AX75" s="162"/>
      <c r="AY75" s="162"/>
      <c r="AZ75" s="163"/>
      <c r="BA75" s="163"/>
      <c r="BB75" s="162"/>
      <c r="BC75" s="163"/>
      <c r="BD75" s="162"/>
      <c r="BE75" s="162"/>
      <c r="BF75" s="162"/>
      <c r="BG75" s="162"/>
    </row>
    <row r="76" spans="1:59" ht="26.55" customHeight="1" x14ac:dyDescent="0.4">
      <c r="A76" s="83"/>
      <c r="B76" s="85"/>
      <c r="C76" s="85"/>
      <c r="D76" s="85"/>
      <c r="E76" s="85"/>
      <c r="F76" s="85"/>
      <c r="G76" s="85"/>
      <c r="H76" s="166"/>
      <c r="I76" s="85"/>
      <c r="J76" s="85"/>
      <c r="K76" s="85"/>
      <c r="L76" s="166"/>
      <c r="M76" s="85"/>
      <c r="N76" s="85"/>
      <c r="O76" s="85"/>
      <c r="P76" s="166"/>
      <c r="Q76" s="85"/>
      <c r="R76" s="85"/>
      <c r="S76" s="85"/>
      <c r="T76" s="166"/>
      <c r="U76" s="85"/>
      <c r="V76" s="167"/>
      <c r="W76" s="85"/>
      <c r="X76" s="166"/>
      <c r="Y76" s="85"/>
      <c r="Z76" s="168"/>
      <c r="AA76" s="85"/>
      <c r="AB76" s="166"/>
      <c r="AC76" s="85"/>
      <c r="AD76" s="168"/>
      <c r="AE76" s="85"/>
      <c r="AF76" s="166"/>
      <c r="AG76" s="85"/>
      <c r="AH76" s="85"/>
      <c r="AI76" s="85"/>
      <c r="AJ76" s="166"/>
      <c r="AK76" s="85"/>
      <c r="AL76" s="85"/>
      <c r="AM76" s="85"/>
      <c r="AN76" s="166"/>
      <c r="AO76" s="85"/>
      <c r="AP76" s="85"/>
      <c r="AQ76" s="85"/>
      <c r="AR76" s="166"/>
      <c r="AS76" s="85"/>
      <c r="AT76" s="85"/>
      <c r="AU76" s="85"/>
      <c r="AV76" s="166"/>
      <c r="AW76" s="85"/>
      <c r="AX76" s="85"/>
      <c r="AY76" s="85"/>
      <c r="AZ76" s="166"/>
      <c r="BA76" s="166"/>
      <c r="BB76" s="1"/>
      <c r="BC76" s="166"/>
      <c r="BD76" s="85"/>
      <c r="BE76" s="169"/>
      <c r="BF76" s="170"/>
      <c r="BG76" s="85"/>
    </row>
    <row r="77" spans="1:59" ht="12" customHeight="1" x14ac:dyDescent="0.25">
      <c r="A77" s="83"/>
      <c r="B77" s="85"/>
      <c r="C77" s="85"/>
      <c r="D77" s="85"/>
      <c r="E77" s="85"/>
      <c r="F77" s="85"/>
      <c r="G77" s="85"/>
      <c r="H77" s="166"/>
      <c r="I77" s="85"/>
      <c r="J77" s="85"/>
      <c r="K77" s="85"/>
      <c r="L77" s="166"/>
      <c r="M77" s="85"/>
      <c r="N77" s="85"/>
      <c r="O77" s="85"/>
      <c r="P77" s="166"/>
      <c r="Q77" s="85"/>
      <c r="R77" s="85"/>
      <c r="S77" s="85"/>
      <c r="T77" s="166"/>
      <c r="U77" s="85"/>
      <c r="V77" s="167"/>
      <c r="W77" s="85"/>
      <c r="X77" s="166"/>
      <c r="Y77" s="85"/>
      <c r="Z77" s="168"/>
      <c r="AA77" s="85"/>
      <c r="AB77" s="166"/>
      <c r="AC77" s="85"/>
      <c r="AD77" s="168"/>
      <c r="AE77" s="85"/>
      <c r="AF77" s="166"/>
      <c r="AG77" s="85"/>
      <c r="AH77" s="85"/>
      <c r="AI77" s="85"/>
      <c r="AJ77" s="166"/>
      <c r="AK77" s="85"/>
      <c r="AL77" s="85"/>
      <c r="AM77" s="85"/>
      <c r="AN77" s="166"/>
      <c r="AO77" s="85"/>
      <c r="AP77" s="85"/>
      <c r="AQ77" s="85"/>
      <c r="AR77" s="166"/>
      <c r="AS77" s="85"/>
      <c r="AT77" s="85"/>
      <c r="AU77" s="85"/>
      <c r="AV77" s="166"/>
      <c r="AW77" s="85"/>
      <c r="AX77" s="85"/>
      <c r="AY77" s="85"/>
      <c r="AZ77" s="166"/>
      <c r="BA77" s="166"/>
      <c r="BB77" s="85"/>
      <c r="BC77" s="166"/>
      <c r="BD77" s="85"/>
      <c r="BE77" s="85"/>
      <c r="BF77" s="85"/>
      <c r="BG77" s="85"/>
    </row>
    <row r="78" spans="1:59" ht="12" customHeight="1" x14ac:dyDescent="0.25">
      <c r="A78" s="83"/>
      <c r="B78" s="85"/>
      <c r="C78" s="85"/>
      <c r="D78" s="85"/>
      <c r="E78" s="85"/>
      <c r="F78" s="85"/>
      <c r="G78" s="85"/>
      <c r="H78" s="166"/>
      <c r="I78" s="85"/>
      <c r="J78" s="85"/>
      <c r="K78" s="85"/>
      <c r="L78" s="166"/>
      <c r="M78" s="85"/>
      <c r="N78" s="85"/>
      <c r="O78" s="85"/>
      <c r="P78" s="166"/>
      <c r="Q78" s="85"/>
      <c r="R78" s="85"/>
      <c r="S78" s="85"/>
      <c r="T78" s="166"/>
      <c r="U78" s="85"/>
      <c r="V78" s="167"/>
      <c r="W78" s="85"/>
      <c r="X78" s="166"/>
      <c r="Y78" s="85"/>
      <c r="Z78" s="168"/>
      <c r="AA78" s="85"/>
      <c r="AB78" s="166"/>
      <c r="AC78" s="85"/>
      <c r="AD78" s="168"/>
      <c r="AE78" s="85"/>
      <c r="AF78" s="166"/>
      <c r="AG78" s="85"/>
      <c r="AH78" s="85"/>
      <c r="AI78" s="85"/>
      <c r="AJ78" s="166"/>
      <c r="AK78" s="85"/>
      <c r="AL78" s="85"/>
      <c r="AM78" s="85"/>
      <c r="AN78" s="166"/>
      <c r="AO78" s="85"/>
      <c r="AP78" s="85"/>
      <c r="AQ78" s="85"/>
      <c r="AR78" s="166"/>
      <c r="AS78" s="85"/>
      <c r="AT78" s="85"/>
      <c r="AU78" s="85"/>
      <c r="AV78" s="166"/>
      <c r="AW78" s="85"/>
      <c r="AX78" s="85"/>
      <c r="AY78" s="85"/>
      <c r="AZ78" s="166"/>
      <c r="BA78" s="166"/>
      <c r="BB78" s="85"/>
      <c r="BC78" s="166"/>
      <c r="BD78" s="85"/>
      <c r="BE78" s="171"/>
      <c r="BF78" s="85"/>
      <c r="BG78" s="85"/>
    </row>
    <row r="79" spans="1:59" ht="12" customHeight="1" x14ac:dyDescent="0.25">
      <c r="A79" s="83"/>
      <c r="B79" s="85"/>
      <c r="C79" s="85"/>
      <c r="D79" s="195" t="s">
        <v>229</v>
      </c>
      <c r="E79" s="234"/>
      <c r="F79" s="234"/>
      <c r="G79" s="234"/>
      <c r="H79" s="235"/>
      <c r="I79" s="234"/>
      <c r="J79" s="234"/>
      <c r="K79" s="234"/>
      <c r="L79" s="235"/>
      <c r="M79" s="234"/>
      <c r="N79" s="234"/>
      <c r="O79" s="234"/>
      <c r="P79" s="235"/>
      <c r="Q79" s="234"/>
      <c r="R79" s="234"/>
      <c r="S79" s="234"/>
      <c r="T79" s="235"/>
      <c r="U79" s="234"/>
      <c r="V79" s="236"/>
      <c r="W79" s="234"/>
      <c r="X79" s="235"/>
      <c r="Y79" s="234"/>
      <c r="Z79" s="237"/>
      <c r="AA79" s="234"/>
      <c r="AB79" s="235"/>
      <c r="AC79" s="234"/>
      <c r="AD79" s="237"/>
      <c r="AE79" s="234"/>
      <c r="AF79" s="235"/>
      <c r="AG79" s="234"/>
      <c r="AH79" s="234"/>
      <c r="AI79" s="234"/>
      <c r="AJ79" s="235"/>
      <c r="AK79" s="234"/>
      <c r="AL79" s="234"/>
      <c r="AM79" s="234"/>
      <c r="AN79" s="235"/>
      <c r="AO79" s="234"/>
      <c r="AP79" s="234"/>
      <c r="AQ79" s="234"/>
      <c r="AR79" s="235"/>
      <c r="AS79" s="234"/>
      <c r="AT79" s="234"/>
      <c r="AU79" s="234"/>
      <c r="AV79" s="235"/>
      <c r="AW79" s="234"/>
      <c r="AX79" s="234"/>
      <c r="AY79" s="234"/>
      <c r="AZ79" s="235"/>
      <c r="BA79" s="238"/>
      <c r="BB79" s="239" t="s">
        <v>222</v>
      </c>
      <c r="BC79" s="166"/>
      <c r="BD79" s="85"/>
      <c r="BE79" s="85"/>
      <c r="BF79" s="85"/>
      <c r="BG79" s="85"/>
    </row>
    <row r="80" spans="1:59" ht="12" customHeight="1" x14ac:dyDescent="0.25">
      <c r="A80" s="83"/>
      <c r="B80" s="85"/>
      <c r="C80" s="85"/>
      <c r="D80" s="175" t="s">
        <v>223</v>
      </c>
      <c r="E80" s="85"/>
      <c r="F80" s="85"/>
      <c r="G80" s="85"/>
      <c r="H80" s="166"/>
      <c r="I80" s="85"/>
      <c r="J80" s="85"/>
      <c r="K80" s="85"/>
      <c r="L80" s="166"/>
      <c r="M80" s="85"/>
      <c r="N80" s="85"/>
      <c r="O80" s="85"/>
      <c r="P80" s="166"/>
      <c r="Q80" s="85"/>
      <c r="R80" s="85"/>
      <c r="S80" s="85"/>
      <c r="T80" s="166"/>
      <c r="U80" s="85"/>
      <c r="V80" s="167"/>
      <c r="W80" s="85"/>
      <c r="X80" s="166"/>
      <c r="Y80" s="85"/>
      <c r="Z80" s="168"/>
      <c r="AA80" s="85"/>
      <c r="AB80" s="166"/>
      <c r="AC80" s="85"/>
      <c r="AD80" s="168"/>
      <c r="AE80" s="85"/>
      <c r="AF80" s="166"/>
      <c r="AG80" s="85"/>
      <c r="AH80" s="85"/>
      <c r="AI80" s="85"/>
      <c r="AJ80" s="166"/>
      <c r="AK80" s="85"/>
      <c r="AL80" s="85"/>
      <c r="AM80" s="85"/>
      <c r="AN80" s="166"/>
      <c r="AO80" s="85"/>
      <c r="AP80" s="85"/>
      <c r="AQ80" s="85"/>
      <c r="AR80" s="166"/>
      <c r="AS80" s="85"/>
      <c r="AT80" s="85"/>
      <c r="AU80" s="85"/>
      <c r="AV80" s="166"/>
      <c r="AW80" s="85"/>
      <c r="AX80" s="85"/>
      <c r="AY80" s="85"/>
      <c r="AZ80" s="166"/>
      <c r="BB80" s="174">
        <f>4699446-149000</f>
        <v>4550446</v>
      </c>
      <c r="BC80" s="166"/>
      <c r="BD80" s="85"/>
      <c r="BE80" s="85"/>
      <c r="BF80" s="85"/>
      <c r="BG80" s="85"/>
    </row>
    <row r="81" spans="4:54" ht="12" customHeight="1" x14ac:dyDescent="0.25">
      <c r="D81" s="175" t="s">
        <v>218</v>
      </c>
      <c r="E81" s="85"/>
      <c r="F81" s="85"/>
      <c r="G81" s="85"/>
      <c r="H81" s="166"/>
      <c r="I81" s="85"/>
      <c r="J81" s="85"/>
      <c r="K81" s="85"/>
      <c r="L81" s="166"/>
      <c r="M81" s="85"/>
      <c r="N81" s="85"/>
      <c r="O81" s="85"/>
      <c r="P81" s="166"/>
      <c r="Q81" s="85"/>
      <c r="R81" s="85"/>
      <c r="S81" s="85"/>
      <c r="T81" s="166"/>
      <c r="U81" s="85"/>
      <c r="V81" s="167"/>
      <c r="W81" s="85"/>
      <c r="X81" s="166"/>
      <c r="Y81" s="85"/>
      <c r="Z81" s="168"/>
      <c r="AA81" s="85"/>
      <c r="AB81" s="166"/>
      <c r="AC81" s="85"/>
      <c r="AD81" s="168"/>
      <c r="AE81" s="85"/>
      <c r="AF81" s="166"/>
      <c r="AG81" s="85"/>
      <c r="AH81" s="85"/>
      <c r="AI81" s="85"/>
      <c r="AJ81" s="166"/>
      <c r="AK81" s="85"/>
      <c r="AL81" s="85"/>
      <c r="AM81" s="85"/>
      <c r="AN81" s="166"/>
      <c r="AO81" s="85"/>
      <c r="AP81" s="85"/>
      <c r="AQ81" s="85"/>
      <c r="AR81" s="166"/>
      <c r="AS81" s="85"/>
      <c r="AT81" s="85"/>
      <c r="AU81" s="85"/>
      <c r="AV81" s="166"/>
      <c r="AW81" s="85"/>
      <c r="AX81" s="85"/>
      <c r="AY81" s="85"/>
      <c r="AZ81" s="166"/>
      <c r="BB81" s="174">
        <v>8601123.9999999981</v>
      </c>
    </row>
    <row r="82" spans="4:54" ht="12" customHeight="1" x14ac:dyDescent="0.25">
      <c r="D82" s="175" t="s">
        <v>224</v>
      </c>
      <c r="E82" s="85"/>
      <c r="F82" s="85"/>
      <c r="G82" s="85"/>
      <c r="H82" s="166"/>
      <c r="I82" s="85"/>
      <c r="J82" s="85"/>
      <c r="K82" s="85"/>
      <c r="L82" s="166"/>
      <c r="M82" s="85"/>
      <c r="N82" s="85"/>
      <c r="O82" s="85"/>
      <c r="P82" s="166"/>
      <c r="Q82" s="85"/>
      <c r="R82" s="85"/>
      <c r="S82" s="85"/>
      <c r="T82" s="166"/>
      <c r="U82" s="85"/>
      <c r="V82" s="167"/>
      <c r="W82" s="85"/>
      <c r="X82" s="166"/>
      <c r="Y82" s="85"/>
      <c r="Z82" s="168"/>
      <c r="AA82" s="85"/>
      <c r="AB82" s="166"/>
      <c r="AC82" s="85"/>
      <c r="AD82" s="168"/>
      <c r="AE82" s="85"/>
      <c r="AF82" s="166"/>
      <c r="AG82" s="85"/>
      <c r="AH82" s="85"/>
      <c r="AI82" s="85"/>
      <c r="AJ82" s="166"/>
      <c r="AK82" s="85"/>
      <c r="AL82" s="85"/>
      <c r="AM82" s="85"/>
      <c r="AN82" s="166"/>
      <c r="AO82" s="85"/>
      <c r="AP82" s="85"/>
      <c r="AQ82" s="85"/>
      <c r="AR82" s="166"/>
      <c r="AS82" s="85"/>
      <c r="AT82" s="85"/>
      <c r="AU82" s="85"/>
      <c r="AV82" s="166"/>
      <c r="AW82" s="85"/>
      <c r="AX82" s="85"/>
      <c r="AY82" s="85"/>
      <c r="AZ82" s="166"/>
      <c r="BB82" s="174">
        <f>2292693.77+844</f>
        <v>2293537.77</v>
      </c>
    </row>
    <row r="83" spans="4:54" ht="12" customHeight="1" x14ac:dyDescent="0.25">
      <c r="D83" s="175" t="s">
        <v>225</v>
      </c>
      <c r="E83" s="85"/>
      <c r="F83" s="85"/>
      <c r="G83" s="85"/>
      <c r="H83" s="166"/>
      <c r="I83" s="85"/>
      <c r="J83" s="85"/>
      <c r="K83" s="85"/>
      <c r="L83" s="166"/>
      <c r="M83" s="85"/>
      <c r="N83" s="85"/>
      <c r="O83" s="85"/>
      <c r="P83" s="166"/>
      <c r="Q83" s="85"/>
      <c r="R83" s="85"/>
      <c r="S83" s="85"/>
      <c r="T83" s="166"/>
      <c r="U83" s="85"/>
      <c r="V83" s="167"/>
      <c r="W83" s="85"/>
      <c r="X83" s="166"/>
      <c r="Y83" s="85"/>
      <c r="Z83" s="168"/>
      <c r="AA83" s="85"/>
      <c r="AB83" s="166"/>
      <c r="AC83" s="85"/>
      <c r="AD83" s="168"/>
      <c r="AE83" s="85"/>
      <c r="AF83" s="166"/>
      <c r="AG83" s="85"/>
      <c r="AH83" s="85"/>
      <c r="AI83" s="85"/>
      <c r="AJ83" s="166"/>
      <c r="AK83" s="85"/>
      <c r="AL83" s="85"/>
      <c r="AM83" s="85"/>
      <c r="AN83" s="166"/>
      <c r="AO83" s="85"/>
      <c r="AP83" s="85"/>
      <c r="AQ83" s="85"/>
      <c r="AR83" s="166"/>
      <c r="AS83" s="85"/>
      <c r="AT83" s="85"/>
      <c r="AU83" s="85"/>
      <c r="AV83" s="166"/>
      <c r="AW83" s="85"/>
      <c r="AX83" s="85"/>
      <c r="AY83" s="85"/>
      <c r="AZ83" s="166"/>
      <c r="BB83" s="174">
        <v>5805364.6799999997</v>
      </c>
    </row>
    <row r="84" spans="4:54" ht="12" customHeight="1" x14ac:dyDescent="0.25">
      <c r="D84" s="175" t="s">
        <v>226</v>
      </c>
      <c r="E84" s="85"/>
      <c r="F84" s="85"/>
      <c r="G84" s="85"/>
      <c r="H84" s="166"/>
      <c r="I84" s="85"/>
      <c r="J84" s="85"/>
      <c r="K84" s="85"/>
      <c r="L84" s="166"/>
      <c r="M84" s="85"/>
      <c r="N84" s="85"/>
      <c r="O84" s="85"/>
      <c r="P84" s="166"/>
      <c r="Q84" s="85"/>
      <c r="R84" s="85"/>
      <c r="S84" s="85"/>
      <c r="T84" s="166"/>
      <c r="U84" s="85"/>
      <c r="V84" s="167"/>
      <c r="W84" s="85"/>
      <c r="X84" s="166"/>
      <c r="Y84" s="85"/>
      <c r="Z84" s="168"/>
      <c r="AA84" s="85"/>
      <c r="AB84" s="166"/>
      <c r="AC84" s="85"/>
      <c r="AD84" s="168"/>
      <c r="AE84" s="85"/>
      <c r="AF84" s="166"/>
      <c r="AG84" s="85"/>
      <c r="AH84" s="85"/>
      <c r="AI84" s="85"/>
      <c r="AJ84" s="166"/>
      <c r="AK84" s="85"/>
      <c r="AL84" s="85"/>
      <c r="AM84" s="85"/>
      <c r="AN84" s="166"/>
      <c r="AO84" s="85"/>
      <c r="AP84" s="85"/>
      <c r="AQ84" s="85"/>
      <c r="AR84" s="166"/>
      <c r="AS84" s="85"/>
      <c r="AT84" s="85"/>
      <c r="AU84" s="85"/>
      <c r="AV84" s="166"/>
      <c r="AW84" s="85"/>
      <c r="AX84" s="85"/>
      <c r="AY84" s="85"/>
      <c r="AZ84" s="166"/>
      <c r="BB84" s="174">
        <v>14558900</v>
      </c>
    </row>
    <row r="85" spans="4:54" ht="12" customHeight="1" x14ac:dyDescent="0.25">
      <c r="D85" s="194" t="s">
        <v>232</v>
      </c>
      <c r="E85" s="196"/>
      <c r="F85" s="196"/>
      <c r="G85" s="196"/>
      <c r="H85" s="197"/>
      <c r="I85" s="196"/>
      <c r="J85" s="196"/>
      <c r="K85" s="196"/>
      <c r="L85" s="197"/>
      <c r="M85" s="196"/>
      <c r="N85" s="196"/>
      <c r="O85" s="196"/>
      <c r="P85" s="197"/>
      <c r="Q85" s="196"/>
      <c r="R85" s="196"/>
      <c r="S85" s="196"/>
      <c r="T85" s="197"/>
      <c r="U85" s="196"/>
      <c r="V85" s="198"/>
      <c r="W85" s="196"/>
      <c r="X85" s="197"/>
      <c r="Y85" s="196"/>
      <c r="Z85" s="199"/>
      <c r="AA85" s="196"/>
      <c r="AB85" s="197"/>
      <c r="AC85" s="196"/>
      <c r="AD85" s="199"/>
      <c r="AE85" s="196"/>
      <c r="AF85" s="197"/>
      <c r="AG85" s="196"/>
      <c r="AH85" s="196"/>
      <c r="AI85" s="196"/>
      <c r="AJ85" s="197"/>
      <c r="AK85" s="196"/>
      <c r="AL85" s="196"/>
      <c r="AM85" s="196"/>
      <c r="AN85" s="197"/>
      <c r="AO85" s="196"/>
      <c r="AP85" s="196"/>
      <c r="AQ85" s="196"/>
      <c r="AR85" s="197"/>
      <c r="AS85" s="196"/>
      <c r="AT85" s="196"/>
      <c r="AU85" s="196"/>
      <c r="AV85" s="197"/>
      <c r="AW85" s="196"/>
      <c r="AX85" s="196"/>
      <c r="AY85" s="196"/>
      <c r="AZ85" s="197"/>
      <c r="BA85" s="200"/>
      <c r="BB85" s="193">
        <f>SUM(BB80:BB84)</f>
        <v>35809372.449999996</v>
      </c>
    </row>
  </sheetData>
  <mergeCells count="23">
    <mergeCell ref="C27:D27"/>
    <mergeCell ref="C28:D28"/>
    <mergeCell ref="C29:C33"/>
    <mergeCell ref="C65:C68"/>
    <mergeCell ref="AC6:AF6"/>
    <mergeCell ref="C8:D8"/>
    <mergeCell ref="C9:D9"/>
    <mergeCell ref="C11:D11"/>
    <mergeCell ref="C17:D17"/>
    <mergeCell ref="C20:D20"/>
    <mergeCell ref="BA6:BC6"/>
    <mergeCell ref="B1:AZ5"/>
    <mergeCell ref="E6:H6"/>
    <mergeCell ref="I6:L6"/>
    <mergeCell ref="M6:P6"/>
    <mergeCell ref="Q6:T6"/>
    <mergeCell ref="U6:X6"/>
    <mergeCell ref="Y6:AB6"/>
    <mergeCell ref="AG6:AJ6"/>
    <mergeCell ref="AK6:AN6"/>
    <mergeCell ref="AO6:AR6"/>
    <mergeCell ref="AS6:AV6"/>
    <mergeCell ref="AW6:AZ6"/>
  </mergeCells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FE958-7BED-4D2D-B9E3-C064811F1869}">
  <sheetPr>
    <outlinePr summaryBelow="0"/>
  </sheetPr>
  <dimension ref="A1:BI85"/>
  <sheetViews>
    <sheetView showGridLines="0" tabSelected="1" workbookViewId="0">
      <pane xSplit="4" ySplit="7" topLeftCell="BA8" activePane="bottomRight" state="frozen"/>
      <selection pane="topRight" activeCell="E1" sqref="E1"/>
      <selection pane="bottomLeft" activeCell="A8" sqref="A8"/>
      <selection pane="bottomRight" activeCell="BB9" sqref="BB9"/>
    </sheetView>
  </sheetViews>
  <sheetFormatPr baseColWidth="10" defaultColWidth="12.6640625" defaultRowHeight="15" customHeight="1" outlineLevelRow="2" outlineLevelCol="1" x14ac:dyDescent="0.25"/>
  <cols>
    <col min="1" max="1" width="2.21875" customWidth="1"/>
    <col min="2" max="2" width="9.77734375" customWidth="1"/>
    <col min="3" max="3" width="41.109375" customWidth="1"/>
    <col min="4" max="4" width="18.21875" customWidth="1"/>
    <col min="5" max="5" width="16.88671875" hidden="1" customWidth="1" outlineLevel="1"/>
    <col min="6" max="6" width="14" hidden="1" customWidth="1" outlineLevel="1"/>
    <col min="7" max="7" width="15.21875" hidden="1" customWidth="1" outlineLevel="1"/>
    <col min="8" max="8" width="16.21875" hidden="1" customWidth="1" outlineLevel="1"/>
    <col min="9" max="9" width="16.88671875" hidden="1" customWidth="1" outlineLevel="1"/>
    <col min="10" max="10" width="14" hidden="1" customWidth="1" outlineLevel="1"/>
    <col min="11" max="11" width="15.21875" hidden="1" customWidth="1" outlineLevel="1"/>
    <col min="12" max="12" width="16.21875" hidden="1" customWidth="1" outlineLevel="1"/>
    <col min="13" max="13" width="16.88671875" hidden="1" customWidth="1" outlineLevel="1"/>
    <col min="14" max="14" width="14" hidden="1" customWidth="1" outlineLevel="1"/>
    <col min="15" max="15" width="15.21875" hidden="1" customWidth="1" outlineLevel="1"/>
    <col min="16" max="16" width="16.21875" hidden="1" customWidth="1" outlineLevel="1"/>
    <col min="17" max="17" width="16.88671875" hidden="1" customWidth="1" outlineLevel="1"/>
    <col min="18" max="18" width="14" hidden="1" customWidth="1" outlineLevel="1"/>
    <col min="19" max="19" width="15.21875" hidden="1" customWidth="1" outlineLevel="1"/>
    <col min="20" max="20" width="16.21875" hidden="1" customWidth="1" outlineLevel="1"/>
    <col min="21" max="21" width="16.88671875" hidden="1" customWidth="1" outlineLevel="1"/>
    <col min="22" max="22" width="14" hidden="1" customWidth="1" outlineLevel="1"/>
    <col min="23" max="23" width="15.21875" hidden="1" customWidth="1" outlineLevel="1"/>
    <col min="24" max="24" width="16.21875" hidden="1" customWidth="1" outlineLevel="1"/>
    <col min="25" max="25" width="16.88671875" hidden="1" customWidth="1" outlineLevel="1"/>
    <col min="26" max="26" width="14" hidden="1" customWidth="1" outlineLevel="1"/>
    <col min="27" max="27" width="15.21875" hidden="1" customWidth="1" outlineLevel="1"/>
    <col min="28" max="28" width="16.21875" hidden="1" customWidth="1" outlineLevel="1"/>
    <col min="29" max="29" width="16.88671875" hidden="1" customWidth="1" outlineLevel="1"/>
    <col min="30" max="30" width="14" hidden="1" customWidth="1" outlineLevel="1"/>
    <col min="31" max="31" width="12.88671875" hidden="1" customWidth="1" outlineLevel="1"/>
    <col min="32" max="32" width="8.21875" hidden="1" customWidth="1" outlineLevel="1"/>
    <col min="33" max="33" width="15.88671875" hidden="1" customWidth="1" outlineLevel="1"/>
    <col min="34" max="34" width="7.21875" hidden="1" customWidth="1" outlineLevel="1"/>
    <col min="35" max="35" width="14.44140625" hidden="1" customWidth="1" outlineLevel="1"/>
    <col min="36" max="36" width="11.44140625" hidden="1" customWidth="1" outlineLevel="1"/>
    <col min="37" max="37" width="11.77734375" hidden="1" customWidth="1" outlineLevel="1"/>
    <col min="38" max="38" width="9.21875" hidden="1" customWidth="1" outlineLevel="1"/>
    <col min="39" max="39" width="13.77734375" hidden="1" customWidth="1" outlineLevel="1"/>
    <col min="40" max="40" width="14.44140625" hidden="1" customWidth="1" outlineLevel="1"/>
    <col min="41" max="41" width="15.44140625" hidden="1" customWidth="1" outlineLevel="1"/>
    <col min="42" max="42" width="16.109375" hidden="1" customWidth="1" outlineLevel="1"/>
    <col min="43" max="43" width="14.44140625" hidden="1" customWidth="1" outlineLevel="1"/>
    <col min="44" max="44" width="11.21875" hidden="1" customWidth="1" outlineLevel="1"/>
    <col min="45" max="45" width="9.21875" hidden="1" customWidth="1" outlineLevel="1"/>
    <col min="46" max="46" width="12" hidden="1" customWidth="1" outlineLevel="1"/>
    <col min="47" max="47" width="13.21875" hidden="1" customWidth="1" outlineLevel="1"/>
    <col min="48" max="48" width="12.109375" hidden="1" customWidth="1" outlineLevel="1"/>
    <col min="49" max="49" width="16.44140625" hidden="1" customWidth="1" outlineLevel="1"/>
    <col min="50" max="50" width="11.21875" hidden="1" customWidth="1" outlineLevel="1"/>
    <col min="51" max="51" width="8.44140625" hidden="1" customWidth="1" outlineLevel="1"/>
    <col min="52" max="52" width="24.88671875" hidden="1" customWidth="1" outlineLevel="1"/>
    <col min="53" max="53" width="23.33203125" customWidth="1" collapsed="1"/>
    <col min="54" max="54" width="23.33203125" customWidth="1"/>
    <col min="55" max="55" width="9.21875" customWidth="1"/>
    <col min="56" max="57" width="23.33203125" customWidth="1"/>
    <col min="58" max="58" width="22" customWidth="1"/>
    <col min="59" max="64" width="18.21875" customWidth="1"/>
  </cols>
  <sheetData>
    <row r="1" spans="1:59" ht="12" customHeight="1" x14ac:dyDescent="0.25">
      <c r="A1" s="83"/>
      <c r="B1" s="291" t="s">
        <v>234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  <c r="AJ1" s="292"/>
      <c r="AK1" s="292"/>
      <c r="AL1" s="292"/>
      <c r="AM1" s="292"/>
      <c r="AN1" s="292"/>
      <c r="AO1" s="292"/>
      <c r="AP1" s="292"/>
      <c r="AQ1" s="292"/>
      <c r="AR1" s="292"/>
      <c r="AS1" s="292"/>
      <c r="AT1" s="292"/>
      <c r="AU1" s="292"/>
      <c r="AV1" s="292"/>
      <c r="AW1" s="292"/>
      <c r="AX1" s="292"/>
      <c r="AY1" s="292"/>
      <c r="AZ1" s="293"/>
      <c r="BA1" s="85"/>
      <c r="BB1" s="85"/>
      <c r="BC1" s="85"/>
      <c r="BD1" s="85"/>
      <c r="BE1" s="85"/>
      <c r="BF1" s="85"/>
      <c r="BG1" s="85"/>
    </row>
    <row r="2" spans="1:59" ht="12" customHeight="1" x14ac:dyDescent="0.25">
      <c r="A2" s="83"/>
      <c r="B2" s="294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  <c r="AR2" s="272"/>
      <c r="AS2" s="272"/>
      <c r="AT2" s="272"/>
      <c r="AU2" s="272"/>
      <c r="AV2" s="272"/>
      <c r="AW2" s="272"/>
      <c r="AX2" s="272"/>
      <c r="AY2" s="272"/>
      <c r="AZ2" s="273"/>
      <c r="BA2" s="85"/>
      <c r="BB2" s="85"/>
      <c r="BC2" s="85"/>
      <c r="BD2" s="85"/>
      <c r="BE2" s="85"/>
      <c r="BF2" s="85"/>
      <c r="BG2" s="85"/>
    </row>
    <row r="3" spans="1:59" ht="12" customHeight="1" x14ac:dyDescent="0.25">
      <c r="A3" s="83"/>
      <c r="B3" s="294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  <c r="AP3" s="272"/>
      <c r="AQ3" s="272"/>
      <c r="AR3" s="272"/>
      <c r="AS3" s="272"/>
      <c r="AT3" s="272"/>
      <c r="AU3" s="272"/>
      <c r="AV3" s="272"/>
      <c r="AW3" s="272"/>
      <c r="AX3" s="272"/>
      <c r="AY3" s="272"/>
      <c r="AZ3" s="273"/>
      <c r="BA3" s="85"/>
      <c r="BB3" s="85"/>
      <c r="BC3" s="85"/>
      <c r="BD3" s="85"/>
      <c r="BE3" s="85"/>
      <c r="BF3" s="85"/>
      <c r="BG3" s="85"/>
    </row>
    <row r="4" spans="1:59" ht="12" customHeight="1" x14ac:dyDescent="0.25">
      <c r="A4" s="83"/>
      <c r="B4" s="294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2"/>
      <c r="AK4" s="272"/>
      <c r="AL4" s="272"/>
      <c r="AM4" s="272"/>
      <c r="AN4" s="272"/>
      <c r="AO4" s="272"/>
      <c r="AP4" s="272"/>
      <c r="AQ4" s="272"/>
      <c r="AR4" s="272"/>
      <c r="AS4" s="272"/>
      <c r="AT4" s="272"/>
      <c r="AU4" s="272"/>
      <c r="AV4" s="272"/>
      <c r="AW4" s="272"/>
      <c r="AX4" s="272"/>
      <c r="AY4" s="272"/>
      <c r="AZ4" s="273"/>
      <c r="BA4" s="85"/>
      <c r="BB4" s="85"/>
      <c r="BC4" s="85"/>
      <c r="BD4" s="85"/>
      <c r="BE4" s="85"/>
      <c r="BF4" s="85"/>
      <c r="BG4" s="85"/>
    </row>
    <row r="5" spans="1:59" ht="12" customHeight="1" thickBot="1" x14ac:dyDescent="0.3">
      <c r="A5" s="83"/>
      <c r="B5" s="295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  <c r="AK5" s="296"/>
      <c r="AL5" s="296"/>
      <c r="AM5" s="296"/>
      <c r="AN5" s="296"/>
      <c r="AO5" s="296"/>
      <c r="AP5" s="296"/>
      <c r="AQ5" s="296"/>
      <c r="AR5" s="296"/>
      <c r="AS5" s="296"/>
      <c r="AT5" s="296"/>
      <c r="AU5" s="296"/>
      <c r="AV5" s="296"/>
      <c r="AW5" s="296"/>
      <c r="AX5" s="296"/>
      <c r="AY5" s="296"/>
      <c r="AZ5" s="297"/>
      <c r="BA5" s="85"/>
      <c r="BB5" s="85"/>
      <c r="BC5" s="85"/>
      <c r="BD5" s="85"/>
      <c r="BE5" s="85"/>
      <c r="BF5" s="85"/>
      <c r="BG5" s="85"/>
    </row>
    <row r="6" spans="1:59" ht="12" customHeight="1" thickBot="1" x14ac:dyDescent="0.3">
      <c r="A6" s="83"/>
      <c r="B6" s="188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5"/>
      <c r="BB6" s="85"/>
      <c r="BC6" s="85"/>
      <c r="BD6" s="85"/>
      <c r="BE6" s="85"/>
      <c r="BF6" s="85"/>
      <c r="BG6" s="85"/>
    </row>
    <row r="7" spans="1:59" ht="42" customHeight="1" thickBot="1" x14ac:dyDescent="0.3">
      <c r="A7" s="86"/>
      <c r="B7" s="220" t="s">
        <v>0</v>
      </c>
      <c r="C7" s="220" t="s">
        <v>1</v>
      </c>
      <c r="D7" s="220" t="s">
        <v>2</v>
      </c>
      <c r="E7" s="221" t="s">
        <v>113</v>
      </c>
      <c r="F7" s="221" t="s">
        <v>114</v>
      </c>
      <c r="G7" s="221" t="s">
        <v>115</v>
      </c>
      <c r="H7" s="222" t="s">
        <v>116</v>
      </c>
      <c r="I7" s="221" t="s">
        <v>113</v>
      </c>
      <c r="J7" s="221" t="s">
        <v>114</v>
      </c>
      <c r="K7" s="221" t="s">
        <v>115</v>
      </c>
      <c r="L7" s="222" t="s">
        <v>116</v>
      </c>
      <c r="M7" s="221" t="s">
        <v>113</v>
      </c>
      <c r="N7" s="221" t="s">
        <v>114</v>
      </c>
      <c r="O7" s="221" t="s">
        <v>115</v>
      </c>
      <c r="P7" s="222" t="s">
        <v>116</v>
      </c>
      <c r="Q7" s="221" t="s">
        <v>113</v>
      </c>
      <c r="R7" s="221" t="s">
        <v>114</v>
      </c>
      <c r="S7" s="221" t="s">
        <v>115</v>
      </c>
      <c r="T7" s="222" t="s">
        <v>116</v>
      </c>
      <c r="U7" s="221" t="s">
        <v>113</v>
      </c>
      <c r="V7" s="221" t="s">
        <v>114</v>
      </c>
      <c r="W7" s="221" t="s">
        <v>115</v>
      </c>
      <c r="X7" s="222" t="s">
        <v>116</v>
      </c>
      <c r="Y7" s="221" t="s">
        <v>113</v>
      </c>
      <c r="Z7" s="221" t="s">
        <v>114</v>
      </c>
      <c r="AA7" s="221" t="s">
        <v>115</v>
      </c>
      <c r="AB7" s="222" t="s">
        <v>116</v>
      </c>
      <c r="AC7" s="221" t="s">
        <v>113</v>
      </c>
      <c r="AD7" s="221" t="s">
        <v>114</v>
      </c>
      <c r="AE7" s="221" t="s">
        <v>115</v>
      </c>
      <c r="AF7" s="222" t="s">
        <v>116</v>
      </c>
      <c r="AG7" s="221" t="s">
        <v>113</v>
      </c>
      <c r="AH7" s="221" t="s">
        <v>114</v>
      </c>
      <c r="AI7" s="221" t="s">
        <v>115</v>
      </c>
      <c r="AJ7" s="222" t="s">
        <v>116</v>
      </c>
      <c r="AK7" s="221" t="s">
        <v>113</v>
      </c>
      <c r="AL7" s="221" t="s">
        <v>114</v>
      </c>
      <c r="AM7" s="221" t="s">
        <v>115</v>
      </c>
      <c r="AN7" s="222" t="s">
        <v>116</v>
      </c>
      <c r="AO7" s="221" t="s">
        <v>113</v>
      </c>
      <c r="AP7" s="221" t="s">
        <v>114</v>
      </c>
      <c r="AQ7" s="221" t="s">
        <v>115</v>
      </c>
      <c r="AR7" s="222" t="s">
        <v>116</v>
      </c>
      <c r="AS7" s="221" t="s">
        <v>113</v>
      </c>
      <c r="AT7" s="221" t="s">
        <v>114</v>
      </c>
      <c r="AU7" s="221" t="s">
        <v>115</v>
      </c>
      <c r="AV7" s="222" t="s">
        <v>116</v>
      </c>
      <c r="AW7" s="221" t="s">
        <v>113</v>
      </c>
      <c r="AX7" s="221" t="s">
        <v>114</v>
      </c>
      <c r="AY7" s="221" t="s">
        <v>115</v>
      </c>
      <c r="AZ7" s="222" t="s">
        <v>116</v>
      </c>
      <c r="BA7" s="224" t="s">
        <v>236</v>
      </c>
      <c r="BB7" s="249" t="s">
        <v>235</v>
      </c>
      <c r="BC7" s="260" t="s">
        <v>243</v>
      </c>
      <c r="BD7" s="250" t="s">
        <v>237</v>
      </c>
      <c r="BE7" s="241" t="s">
        <v>194</v>
      </c>
      <c r="BF7" s="226" t="s">
        <v>238</v>
      </c>
      <c r="BG7" s="173" t="s">
        <v>228</v>
      </c>
    </row>
    <row r="8" spans="1:59" ht="25.5" customHeight="1" thickBot="1" x14ac:dyDescent="0.35">
      <c r="A8" s="86"/>
      <c r="B8" s="228"/>
      <c r="C8" s="287" t="s">
        <v>233</v>
      </c>
      <c r="D8" s="281"/>
      <c r="E8" s="229">
        <v>16091162.5</v>
      </c>
      <c r="F8" s="229">
        <v>1167000</v>
      </c>
      <c r="G8" s="229">
        <v>-14924162.5</v>
      </c>
      <c r="H8" s="230">
        <v>7.25242815738142E-2</v>
      </c>
      <c r="I8" s="229">
        <v>16091162.5</v>
      </c>
      <c r="J8" s="229">
        <v>13441000</v>
      </c>
      <c r="K8" s="229">
        <v>-2650162.4999999991</v>
      </c>
      <c r="L8" s="230">
        <v>0.83530322933473578</v>
      </c>
      <c r="M8" s="229">
        <v>16091162.5</v>
      </c>
      <c r="N8" s="229">
        <v>30124915</v>
      </c>
      <c r="O8" s="229">
        <v>13488752.500000004</v>
      </c>
      <c r="P8" s="230">
        <v>1.8721403751904189</v>
      </c>
      <c r="Q8" s="229">
        <v>11792170.833333332</v>
      </c>
      <c r="R8" s="229">
        <v>22659200</v>
      </c>
      <c r="S8" s="229">
        <v>10867029.166666668</v>
      </c>
      <c r="T8" s="230">
        <v>1.9215461105726577</v>
      </c>
      <c r="U8" s="229">
        <v>16091162.5</v>
      </c>
      <c r="V8" s="231">
        <v>36613870</v>
      </c>
      <c r="W8" s="229">
        <v>20522707.5</v>
      </c>
      <c r="X8" s="230">
        <v>2.2754024142133922</v>
      </c>
      <c r="Y8" s="229">
        <v>16091162.5</v>
      </c>
      <c r="Z8" s="231">
        <v>2453225</v>
      </c>
      <c r="AA8" s="229">
        <v>-13637937.5</v>
      </c>
      <c r="AB8" s="230">
        <v>0.15245790973772094</v>
      </c>
      <c r="AC8" s="229">
        <v>16091162.5</v>
      </c>
      <c r="AD8" s="231">
        <v>9542407</v>
      </c>
      <c r="AE8" s="229">
        <v>-6548755.5</v>
      </c>
      <c r="AF8" s="230">
        <v>0.59302160425015904</v>
      </c>
      <c r="AG8" s="229">
        <v>16091162.5</v>
      </c>
      <c r="AH8" s="229">
        <v>5426055.0099999998</v>
      </c>
      <c r="AI8" s="229">
        <v>-10665107.489999998</v>
      </c>
      <c r="AJ8" s="230">
        <v>0.33720714771229238</v>
      </c>
      <c r="AK8" s="229">
        <v>-10665107.489999998</v>
      </c>
      <c r="AL8" s="229">
        <v>0</v>
      </c>
      <c r="AM8" s="229">
        <v>10665107.489999998</v>
      </c>
      <c r="AN8" s="230">
        <v>0</v>
      </c>
      <c r="AO8" s="229">
        <v>10665107.489999998</v>
      </c>
      <c r="AP8" s="229">
        <v>0</v>
      </c>
      <c r="AQ8" s="229">
        <v>-10665107.489999998</v>
      </c>
      <c r="AR8" s="230">
        <v>0</v>
      </c>
      <c r="AS8" s="229">
        <v>-10665107.489999998</v>
      </c>
      <c r="AT8" s="229">
        <v>0</v>
      </c>
      <c r="AU8" s="229">
        <v>10665107.489999998</v>
      </c>
      <c r="AV8" s="230">
        <v>0</v>
      </c>
      <c r="AW8" s="229">
        <v>10665107.489999998</v>
      </c>
      <c r="AX8" s="229">
        <v>0</v>
      </c>
      <c r="AY8" s="229">
        <v>-10665107.489999998</v>
      </c>
      <c r="AZ8" s="230">
        <v>0</v>
      </c>
      <c r="BA8" s="229">
        <v>185062714.14000002</v>
      </c>
      <c r="BB8" s="229">
        <v>287429396.31400001</v>
      </c>
      <c r="BC8" s="252">
        <v>1</v>
      </c>
      <c r="BD8" s="229">
        <v>190849260</v>
      </c>
      <c r="BE8" s="229">
        <v>475028656.31400001</v>
      </c>
      <c r="BF8" s="233">
        <v>0</v>
      </c>
      <c r="BG8" s="172">
        <v>475028656.31400001</v>
      </c>
    </row>
    <row r="9" spans="1:59" ht="18" customHeight="1" x14ac:dyDescent="0.3">
      <c r="A9" s="86"/>
      <c r="B9" s="117">
        <v>1</v>
      </c>
      <c r="C9" s="288" t="s">
        <v>8</v>
      </c>
      <c r="D9" s="283"/>
      <c r="E9" s="118">
        <v>4291666.666666667</v>
      </c>
      <c r="F9" s="118">
        <v>-338000</v>
      </c>
      <c r="G9" s="118">
        <v>-4629666.666666667</v>
      </c>
      <c r="H9" s="119">
        <v>-7.8757281553398048E-2</v>
      </c>
      <c r="I9" s="118">
        <v>4291666.666666667</v>
      </c>
      <c r="J9" s="118">
        <v>363000</v>
      </c>
      <c r="K9" s="118">
        <v>-3928666.6666666665</v>
      </c>
      <c r="L9" s="119">
        <v>8.458252427184465E-2</v>
      </c>
      <c r="M9" s="118">
        <v>4291666.666666667</v>
      </c>
      <c r="N9" s="118">
        <v>1475000</v>
      </c>
      <c r="O9" s="118">
        <v>-2816666.6666666665</v>
      </c>
      <c r="P9" s="119">
        <v>0.34368932038834948</v>
      </c>
      <c r="Q9" s="118">
        <v>4291666.666666667</v>
      </c>
      <c r="R9" s="118">
        <v>550000</v>
      </c>
      <c r="S9" s="118">
        <v>-3741666.6666666665</v>
      </c>
      <c r="T9" s="119">
        <v>0.12815533980582525</v>
      </c>
      <c r="U9" s="118">
        <v>4291666.666666667</v>
      </c>
      <c r="V9" s="227">
        <v>28550000</v>
      </c>
      <c r="W9" s="118">
        <v>24258333.333333332</v>
      </c>
      <c r="X9" s="119">
        <v>6.6524271844660188</v>
      </c>
      <c r="Y9" s="118">
        <v>4291666.666666667</v>
      </c>
      <c r="Z9" s="227">
        <v>0</v>
      </c>
      <c r="AA9" s="118">
        <v>-4291666.666666667</v>
      </c>
      <c r="AB9" s="119">
        <v>0</v>
      </c>
      <c r="AC9" s="118">
        <v>4291666.666666667</v>
      </c>
      <c r="AD9" s="227">
        <v>1320000</v>
      </c>
      <c r="AE9" s="118">
        <v>-2971666.6666666665</v>
      </c>
      <c r="AF9" s="119">
        <v>0.30757281553398058</v>
      </c>
      <c r="AG9" s="118">
        <v>4291666.666666667</v>
      </c>
      <c r="AH9" s="118">
        <v>1290000</v>
      </c>
      <c r="AI9" s="118">
        <v>-3001666.6666666665</v>
      </c>
      <c r="AJ9" s="119">
        <v>0.30058252427184462</v>
      </c>
      <c r="AK9" s="118">
        <v>-3001666.6666666665</v>
      </c>
      <c r="AL9" s="118">
        <v>0</v>
      </c>
      <c r="AM9" s="118">
        <v>3001666.6666666665</v>
      </c>
      <c r="AN9" s="119">
        <v>0</v>
      </c>
      <c r="AO9" s="118">
        <v>3001666.6666666665</v>
      </c>
      <c r="AP9" s="118">
        <v>0</v>
      </c>
      <c r="AQ9" s="118">
        <v>-3001666.6666666665</v>
      </c>
      <c r="AR9" s="119">
        <v>0</v>
      </c>
      <c r="AS9" s="118">
        <v>-3001666.6666666665</v>
      </c>
      <c r="AT9" s="118">
        <v>0</v>
      </c>
      <c r="AU9" s="118">
        <v>3001666.6666666665</v>
      </c>
      <c r="AV9" s="119">
        <v>0</v>
      </c>
      <c r="AW9" s="118">
        <v>3001666.6666666665</v>
      </c>
      <c r="AX9" s="118">
        <v>0</v>
      </c>
      <c r="AY9" s="118">
        <v>-3001666.6666666665</v>
      </c>
      <c r="AZ9" s="119">
        <v>0</v>
      </c>
      <c r="BA9" s="118">
        <v>31033666</v>
      </c>
      <c r="BB9" s="118">
        <v>40350000</v>
      </c>
      <c r="BC9" s="251">
        <v>0.1419877743543935</v>
      </c>
      <c r="BD9" s="118">
        <v>0</v>
      </c>
      <c r="BE9" s="118">
        <v>40350000</v>
      </c>
      <c r="BF9" s="118"/>
      <c r="BG9" s="89"/>
    </row>
    <row r="10" spans="1:59" ht="37.049999999999997" customHeight="1" outlineLevel="2" x14ac:dyDescent="0.3">
      <c r="A10" s="86" t="s">
        <v>121</v>
      </c>
      <c r="B10" s="95">
        <v>45323</v>
      </c>
      <c r="C10" s="104" t="s">
        <v>8</v>
      </c>
      <c r="D10" s="104" t="s">
        <v>8</v>
      </c>
      <c r="E10" s="98">
        <v>3000000</v>
      </c>
      <c r="F10" s="98">
        <v>-338000</v>
      </c>
      <c r="G10" s="98">
        <v>-3338000</v>
      </c>
      <c r="H10" s="99">
        <v>-0.11266666666666666</v>
      </c>
      <c r="I10" s="98">
        <v>3000000</v>
      </c>
      <c r="J10" s="98">
        <v>0</v>
      </c>
      <c r="K10" s="98">
        <v>-3000000</v>
      </c>
      <c r="L10" s="99">
        <v>0</v>
      </c>
      <c r="M10" s="98">
        <v>3000000</v>
      </c>
      <c r="N10" s="98">
        <v>275000</v>
      </c>
      <c r="O10" s="98">
        <v>-2725000</v>
      </c>
      <c r="P10" s="99">
        <v>9.166666666666666E-2</v>
      </c>
      <c r="Q10" s="98">
        <v>3000000</v>
      </c>
      <c r="R10" s="98">
        <v>220000</v>
      </c>
      <c r="S10" s="98">
        <v>-2780000</v>
      </c>
      <c r="T10" s="99">
        <v>7.3333333333333334E-2</v>
      </c>
      <c r="U10" s="98">
        <v>3000000</v>
      </c>
      <c r="V10" s="100">
        <v>27890000</v>
      </c>
      <c r="W10" s="98">
        <v>24890000</v>
      </c>
      <c r="X10" s="99">
        <v>9.2966666666666669</v>
      </c>
      <c r="Y10" s="98">
        <v>3000000</v>
      </c>
      <c r="Z10" s="100">
        <v>0</v>
      </c>
      <c r="AA10" s="98">
        <v>-3000000</v>
      </c>
      <c r="AB10" s="99">
        <v>0</v>
      </c>
      <c r="AC10" s="98">
        <v>3000000</v>
      </c>
      <c r="AD10" s="100">
        <v>1320000</v>
      </c>
      <c r="AE10" s="98">
        <v>-1680000</v>
      </c>
      <c r="AF10" s="99">
        <v>0.44</v>
      </c>
      <c r="AG10" s="98">
        <v>3000000</v>
      </c>
      <c r="AH10" s="98">
        <v>1290000</v>
      </c>
      <c r="AI10" s="98">
        <v>-1710000</v>
      </c>
      <c r="AJ10" s="99">
        <v>0.43</v>
      </c>
      <c r="AK10" s="98">
        <v>-1710000</v>
      </c>
      <c r="AL10" s="98"/>
      <c r="AM10" s="98">
        <v>1710000</v>
      </c>
      <c r="AN10" s="99">
        <v>0</v>
      </c>
      <c r="AO10" s="98">
        <v>1710000</v>
      </c>
      <c r="AP10" s="98"/>
      <c r="AQ10" s="98">
        <v>-1710000</v>
      </c>
      <c r="AR10" s="99">
        <v>0</v>
      </c>
      <c r="AS10" s="98">
        <v>-1710000</v>
      </c>
      <c r="AT10" s="98"/>
      <c r="AU10" s="98">
        <v>1710000</v>
      </c>
      <c r="AV10" s="99">
        <v>0</v>
      </c>
      <c r="AW10" s="98">
        <v>1710000</v>
      </c>
      <c r="AX10" s="98"/>
      <c r="AY10" s="98">
        <v>-1710000</v>
      </c>
      <c r="AZ10" s="99">
        <v>0</v>
      </c>
      <c r="BA10" s="101">
        <v>31033666</v>
      </c>
      <c r="BB10" s="101">
        <v>40350000</v>
      </c>
      <c r="BC10" s="101"/>
      <c r="BD10" s="101"/>
      <c r="BE10" s="101"/>
      <c r="BF10" s="98"/>
      <c r="BG10" s="85"/>
    </row>
    <row r="11" spans="1:59" ht="25.05" customHeight="1" x14ac:dyDescent="0.3">
      <c r="A11" s="86"/>
      <c r="B11" s="90">
        <v>2</v>
      </c>
      <c r="C11" s="298" t="s">
        <v>9</v>
      </c>
      <c r="D11" s="290"/>
      <c r="E11" s="91">
        <v>7566666.666666666</v>
      </c>
      <c r="F11" s="91">
        <v>-500000</v>
      </c>
      <c r="G11" s="91">
        <v>-8066666.666666666</v>
      </c>
      <c r="H11" s="92">
        <v>-6.6079295154185022E-2</v>
      </c>
      <c r="I11" s="91">
        <v>7566666.666666666</v>
      </c>
      <c r="J11" s="91">
        <v>1610000</v>
      </c>
      <c r="K11" s="91">
        <v>-5956666.666666666</v>
      </c>
      <c r="L11" s="92">
        <v>0.21277533039647578</v>
      </c>
      <c r="M11" s="91">
        <v>7566666.666666666</v>
      </c>
      <c r="N11" s="91">
        <v>24141915</v>
      </c>
      <c r="O11" s="91">
        <v>16030248.333333336</v>
      </c>
      <c r="P11" s="92">
        <v>3.1905614537444937</v>
      </c>
      <c r="Q11" s="91">
        <v>7566666.666666666</v>
      </c>
      <c r="R11" s="91">
        <v>21074000</v>
      </c>
      <c r="S11" s="91">
        <v>13507333.333333334</v>
      </c>
      <c r="T11" s="92">
        <v>2.7851101321585907</v>
      </c>
      <c r="U11" s="91">
        <v>7566666.666666666</v>
      </c>
      <c r="V11" s="93">
        <v>4049000</v>
      </c>
      <c r="W11" s="91">
        <v>-3517666.6666666665</v>
      </c>
      <c r="X11" s="92">
        <v>0.53511013215859038</v>
      </c>
      <c r="Y11" s="91">
        <v>7566666.666666666</v>
      </c>
      <c r="Z11" s="93">
        <v>2122300</v>
      </c>
      <c r="AA11" s="91">
        <v>-5444366.666666666</v>
      </c>
      <c r="AB11" s="92">
        <v>0.28048017621145377</v>
      </c>
      <c r="AC11" s="91">
        <v>7566666.666666666</v>
      </c>
      <c r="AD11" s="93">
        <v>5865000</v>
      </c>
      <c r="AE11" s="91">
        <v>-1701666.6666666665</v>
      </c>
      <c r="AF11" s="92">
        <v>0.77511013215859037</v>
      </c>
      <c r="AG11" s="91">
        <v>7566666.666666666</v>
      </c>
      <c r="AH11" s="91">
        <v>1982617</v>
      </c>
      <c r="AI11" s="91">
        <v>-5584049.666666666</v>
      </c>
      <c r="AJ11" s="92">
        <v>0.26201986784140974</v>
      </c>
      <c r="AK11" s="91">
        <v>-5584049.666666666</v>
      </c>
      <c r="AL11" s="91">
        <v>0</v>
      </c>
      <c r="AM11" s="91">
        <v>5584049.666666666</v>
      </c>
      <c r="AN11" s="92">
        <v>0</v>
      </c>
      <c r="AO11" s="91">
        <v>5584049.666666666</v>
      </c>
      <c r="AP11" s="91">
        <v>0</v>
      </c>
      <c r="AQ11" s="91">
        <v>-5584049.666666666</v>
      </c>
      <c r="AR11" s="92">
        <v>0</v>
      </c>
      <c r="AS11" s="91">
        <v>-5584049.666666666</v>
      </c>
      <c r="AT11" s="91">
        <v>0</v>
      </c>
      <c r="AU11" s="91">
        <v>5584049.666666666</v>
      </c>
      <c r="AV11" s="92">
        <v>0</v>
      </c>
      <c r="AW11" s="91">
        <v>5584049.666666666</v>
      </c>
      <c r="AX11" s="91">
        <v>0</v>
      </c>
      <c r="AY11" s="91">
        <v>-5584049.666666666</v>
      </c>
      <c r="AZ11" s="92">
        <v>0</v>
      </c>
      <c r="BA11" s="91">
        <v>95771302.400000006</v>
      </c>
      <c r="BB11" s="91">
        <v>212280000</v>
      </c>
      <c r="BC11" s="251">
        <v>0.73555649252289657</v>
      </c>
      <c r="BD11" s="91">
        <v>0</v>
      </c>
      <c r="BE11" s="91">
        <v>209030000</v>
      </c>
      <c r="BF11" s="91"/>
      <c r="BG11" s="89"/>
    </row>
    <row r="12" spans="1:59" ht="15" customHeight="1" outlineLevel="2" x14ac:dyDescent="0.3">
      <c r="A12" s="86" t="s">
        <v>122</v>
      </c>
      <c r="B12" s="95" t="s">
        <v>10</v>
      </c>
      <c r="C12" s="96" t="s">
        <v>195</v>
      </c>
      <c r="D12" s="97" t="s">
        <v>12</v>
      </c>
      <c r="E12" s="98">
        <v>5833333.333333333</v>
      </c>
      <c r="F12" s="98">
        <v>-500000</v>
      </c>
      <c r="G12" s="98">
        <v>-6333333.333333333</v>
      </c>
      <c r="H12" s="99">
        <v>-8.5714285714285715E-2</v>
      </c>
      <c r="I12" s="98">
        <v>5833333.333333333</v>
      </c>
      <c r="J12" s="98">
        <v>1210000</v>
      </c>
      <c r="K12" s="98">
        <v>-4623333.333333333</v>
      </c>
      <c r="L12" s="99">
        <v>0.20742857142857143</v>
      </c>
      <c r="M12" s="98">
        <v>5833333.333333333</v>
      </c>
      <c r="N12" s="98">
        <v>16630000</v>
      </c>
      <c r="O12" s="98">
        <v>10796666.666666668</v>
      </c>
      <c r="P12" s="99">
        <v>2.850857142857143</v>
      </c>
      <c r="Q12" s="98">
        <v>5833333.333333333</v>
      </c>
      <c r="R12" s="98">
        <v>13510000</v>
      </c>
      <c r="S12" s="98">
        <v>7676666.666666667</v>
      </c>
      <c r="T12" s="99">
        <v>2.3160000000000003</v>
      </c>
      <c r="U12" s="98">
        <v>5833333.333333333</v>
      </c>
      <c r="V12" s="100">
        <v>0</v>
      </c>
      <c r="W12" s="98">
        <v>-5833333.333333333</v>
      </c>
      <c r="X12" s="99">
        <v>0</v>
      </c>
      <c r="Y12" s="98">
        <v>5833333.333333333</v>
      </c>
      <c r="Z12" s="100">
        <v>0</v>
      </c>
      <c r="AA12" s="98">
        <v>-5833333.333333333</v>
      </c>
      <c r="AB12" s="99">
        <v>0</v>
      </c>
      <c r="AC12" s="98">
        <v>5833333.333333333</v>
      </c>
      <c r="AD12" s="100">
        <v>3110000</v>
      </c>
      <c r="AE12" s="98">
        <v>-2723333.333333333</v>
      </c>
      <c r="AF12" s="99">
        <v>0.53314285714285714</v>
      </c>
      <c r="AG12" s="98">
        <v>5833333.333333333</v>
      </c>
      <c r="AH12" s="98">
        <v>1982617</v>
      </c>
      <c r="AI12" s="98">
        <v>-3850716.333333333</v>
      </c>
      <c r="AJ12" s="99">
        <v>0.33987719999999999</v>
      </c>
      <c r="AK12" s="98">
        <v>-3850716.333333333</v>
      </c>
      <c r="AL12" s="98"/>
      <c r="AM12" s="98">
        <v>3850716.333333333</v>
      </c>
      <c r="AN12" s="99">
        <v>0</v>
      </c>
      <c r="AO12" s="98">
        <v>3850716.333333333</v>
      </c>
      <c r="AP12" s="98"/>
      <c r="AQ12" s="98">
        <v>-3850716.333333333</v>
      </c>
      <c r="AR12" s="99">
        <v>0</v>
      </c>
      <c r="AS12" s="98">
        <v>-3850716.333333333</v>
      </c>
      <c r="AT12" s="98"/>
      <c r="AU12" s="98">
        <v>3850716.333333333</v>
      </c>
      <c r="AV12" s="99">
        <v>0</v>
      </c>
      <c r="AW12" s="98">
        <v>3850716.333333333</v>
      </c>
      <c r="AX12" s="98"/>
      <c r="AY12" s="98">
        <v>-3850716.333333333</v>
      </c>
      <c r="AZ12" s="99">
        <v>0</v>
      </c>
      <c r="BA12" s="101">
        <v>53193512</v>
      </c>
      <c r="BB12" s="101">
        <v>80000000</v>
      </c>
      <c r="BC12" s="253">
        <v>0.28151231594427462</v>
      </c>
      <c r="BD12" s="101"/>
      <c r="BE12" s="101"/>
      <c r="BF12" s="98"/>
      <c r="BG12" s="85"/>
    </row>
    <row r="13" spans="1:59" ht="15" customHeight="1" outlineLevel="2" x14ac:dyDescent="0.3">
      <c r="A13" s="86"/>
      <c r="B13" s="95" t="s">
        <v>13</v>
      </c>
      <c r="C13" s="104" t="s">
        <v>14</v>
      </c>
      <c r="D13" s="104" t="s">
        <v>12</v>
      </c>
      <c r="E13" s="98">
        <v>200000</v>
      </c>
      <c r="F13" s="98">
        <v>0</v>
      </c>
      <c r="G13" s="98">
        <v>-200000</v>
      </c>
      <c r="H13" s="99">
        <v>0</v>
      </c>
      <c r="I13" s="98">
        <v>200000</v>
      </c>
      <c r="J13" s="98">
        <v>0</v>
      </c>
      <c r="K13" s="98">
        <v>-200000</v>
      </c>
      <c r="L13" s="99">
        <v>0</v>
      </c>
      <c r="M13" s="98">
        <v>200000</v>
      </c>
      <c r="N13" s="98">
        <v>0</v>
      </c>
      <c r="O13" s="98">
        <v>-200000</v>
      </c>
      <c r="P13" s="99">
        <v>0</v>
      </c>
      <c r="Q13" s="98">
        <v>200000</v>
      </c>
      <c r="R13" s="98">
        <v>0</v>
      </c>
      <c r="S13" s="98">
        <v>-200000</v>
      </c>
      <c r="T13" s="99">
        <v>0</v>
      </c>
      <c r="U13" s="98">
        <v>200000</v>
      </c>
      <c r="V13" s="100">
        <v>0</v>
      </c>
      <c r="W13" s="98">
        <v>-200000</v>
      </c>
      <c r="X13" s="99">
        <v>0</v>
      </c>
      <c r="Y13" s="98">
        <v>200000</v>
      </c>
      <c r="Z13" s="100">
        <v>0</v>
      </c>
      <c r="AA13" s="98">
        <v>-200000</v>
      </c>
      <c r="AB13" s="99">
        <v>0</v>
      </c>
      <c r="AC13" s="98">
        <v>200000</v>
      </c>
      <c r="AD13" s="100">
        <v>0</v>
      </c>
      <c r="AE13" s="98">
        <v>-200000</v>
      </c>
      <c r="AF13" s="99">
        <v>0</v>
      </c>
      <c r="AG13" s="98">
        <v>200000</v>
      </c>
      <c r="AH13" s="98">
        <v>0</v>
      </c>
      <c r="AI13" s="98">
        <v>-200000</v>
      </c>
      <c r="AJ13" s="99">
        <v>0</v>
      </c>
      <c r="AK13" s="98">
        <v>-200000</v>
      </c>
      <c r="AL13" s="98"/>
      <c r="AM13" s="98">
        <v>200000</v>
      </c>
      <c r="AN13" s="99">
        <v>0</v>
      </c>
      <c r="AO13" s="98">
        <v>200000</v>
      </c>
      <c r="AP13" s="98"/>
      <c r="AQ13" s="98">
        <v>-200000</v>
      </c>
      <c r="AR13" s="99">
        <v>0</v>
      </c>
      <c r="AS13" s="98">
        <v>-200000</v>
      </c>
      <c r="AT13" s="98"/>
      <c r="AU13" s="98">
        <v>200000</v>
      </c>
      <c r="AV13" s="99">
        <v>0</v>
      </c>
      <c r="AW13" s="98">
        <v>200000</v>
      </c>
      <c r="AX13" s="98"/>
      <c r="AY13" s="98">
        <v>-200000</v>
      </c>
      <c r="AZ13" s="99">
        <v>0</v>
      </c>
      <c r="BA13" s="101">
        <v>0</v>
      </c>
      <c r="BB13" s="101">
        <v>1500000</v>
      </c>
      <c r="BC13" s="253">
        <v>5.2783559239551487E-3</v>
      </c>
      <c r="BD13" s="101"/>
      <c r="BE13" s="101"/>
      <c r="BF13" s="98"/>
      <c r="BG13" s="85"/>
    </row>
    <row r="14" spans="1:59" ht="15" customHeight="1" outlineLevel="2" x14ac:dyDescent="0.3">
      <c r="A14" s="86" t="s">
        <v>123</v>
      </c>
      <c r="B14" s="95" t="s">
        <v>15</v>
      </c>
      <c r="C14" s="104" t="s">
        <v>12</v>
      </c>
      <c r="D14" s="104" t="s">
        <v>12</v>
      </c>
      <c r="E14" s="98">
        <v>908333.33333333337</v>
      </c>
      <c r="F14" s="98">
        <v>0</v>
      </c>
      <c r="G14" s="98">
        <v>-908333.33333333337</v>
      </c>
      <c r="H14" s="99">
        <v>0</v>
      </c>
      <c r="I14" s="98">
        <v>908333.33333333337</v>
      </c>
      <c r="J14" s="98">
        <v>400000</v>
      </c>
      <c r="K14" s="98">
        <v>-508333.33333333337</v>
      </c>
      <c r="L14" s="99">
        <v>0.44036697247706419</v>
      </c>
      <c r="M14" s="98">
        <v>908333.33333333337</v>
      </c>
      <c r="N14" s="98">
        <v>6966915</v>
      </c>
      <c r="O14" s="98">
        <v>6058581.666666667</v>
      </c>
      <c r="P14" s="99">
        <v>7.6699981651376143</v>
      </c>
      <c r="Q14" s="98">
        <v>908333.33333333337</v>
      </c>
      <c r="R14" s="98">
        <v>7564000</v>
      </c>
      <c r="S14" s="98">
        <v>6655666.666666667</v>
      </c>
      <c r="T14" s="99">
        <v>8.3273394495412845</v>
      </c>
      <c r="U14" s="98">
        <v>908333.33333333337</v>
      </c>
      <c r="V14" s="100">
        <v>4049000</v>
      </c>
      <c r="W14" s="98">
        <v>3140666.6666666665</v>
      </c>
      <c r="X14" s="99">
        <v>4.4576146788990823</v>
      </c>
      <c r="Y14" s="98">
        <v>908333.33333333337</v>
      </c>
      <c r="Z14" s="100">
        <v>2122300</v>
      </c>
      <c r="AA14" s="98">
        <v>1213966.6666666665</v>
      </c>
      <c r="AB14" s="99">
        <v>2.3364770642201833</v>
      </c>
      <c r="AC14" s="98">
        <v>908333.33333333337</v>
      </c>
      <c r="AD14" s="100">
        <v>2755000</v>
      </c>
      <c r="AE14" s="98">
        <v>1846666.6666666665</v>
      </c>
      <c r="AF14" s="99">
        <v>3.0330275229357797</v>
      </c>
      <c r="AG14" s="98">
        <v>908333.33333333337</v>
      </c>
      <c r="AH14" s="98">
        <v>0</v>
      </c>
      <c r="AI14" s="98">
        <v>-908333.33333333337</v>
      </c>
      <c r="AJ14" s="99">
        <v>0</v>
      </c>
      <c r="AK14" s="98">
        <v>-908333.33333333337</v>
      </c>
      <c r="AL14" s="98"/>
      <c r="AM14" s="98">
        <v>908333.33333333337</v>
      </c>
      <c r="AN14" s="99">
        <v>0</v>
      </c>
      <c r="AO14" s="98">
        <v>908333.33333333337</v>
      </c>
      <c r="AP14" s="98"/>
      <c r="AQ14" s="98">
        <v>-908333.33333333337</v>
      </c>
      <c r="AR14" s="99">
        <v>0</v>
      </c>
      <c r="AS14" s="98">
        <v>-908333.33333333337</v>
      </c>
      <c r="AT14" s="98"/>
      <c r="AU14" s="98">
        <v>908333.33333333337</v>
      </c>
      <c r="AV14" s="99">
        <v>0</v>
      </c>
      <c r="AW14" s="98">
        <v>908333.33333333337</v>
      </c>
      <c r="AX14" s="98"/>
      <c r="AY14" s="98">
        <v>-908333.33333333337</v>
      </c>
      <c r="AZ14" s="99">
        <v>0</v>
      </c>
      <c r="BA14" s="101">
        <v>40009002.399999999</v>
      </c>
      <c r="BB14" s="101">
        <v>123280000</v>
      </c>
      <c r="BC14" s="259">
        <v>0.42237404103489101</v>
      </c>
      <c r="BD14" s="101"/>
      <c r="BE14" s="101"/>
      <c r="BF14" s="98"/>
      <c r="BG14" s="85"/>
    </row>
    <row r="15" spans="1:59" ht="15" customHeight="1" outlineLevel="2" x14ac:dyDescent="0.3">
      <c r="A15" s="86" t="s">
        <v>125</v>
      </c>
      <c r="B15" s="106" t="s">
        <v>16</v>
      </c>
      <c r="C15" s="244" t="s">
        <v>17</v>
      </c>
      <c r="D15" s="107" t="s">
        <v>12</v>
      </c>
      <c r="E15" s="108">
        <v>625000</v>
      </c>
      <c r="F15" s="108">
        <v>0</v>
      </c>
      <c r="G15" s="108">
        <v>-625000</v>
      </c>
      <c r="H15" s="109">
        <v>0</v>
      </c>
      <c r="I15" s="110">
        <v>625000</v>
      </c>
      <c r="J15" s="110">
        <v>0</v>
      </c>
      <c r="K15" s="108">
        <v>-625000</v>
      </c>
      <c r="L15" s="109">
        <v>0</v>
      </c>
      <c r="M15" s="110">
        <v>625000</v>
      </c>
      <c r="N15" s="110">
        <v>0</v>
      </c>
      <c r="O15" s="108">
        <v>-625000</v>
      </c>
      <c r="P15" s="109">
        <v>0</v>
      </c>
      <c r="Q15" s="110">
        <v>625000</v>
      </c>
      <c r="R15" s="110">
        <v>0</v>
      </c>
      <c r="S15" s="110">
        <v>-625000</v>
      </c>
      <c r="T15" s="111">
        <v>0</v>
      </c>
      <c r="U15" s="110">
        <v>625000</v>
      </c>
      <c r="V15" s="112">
        <v>0</v>
      </c>
      <c r="W15" s="110">
        <v>-625000</v>
      </c>
      <c r="X15" s="111">
        <v>0</v>
      </c>
      <c r="Y15" s="98">
        <v>625000</v>
      </c>
      <c r="Z15" s="112">
        <v>0</v>
      </c>
      <c r="AA15" s="110">
        <v>-625000</v>
      </c>
      <c r="AB15" s="111">
        <v>0</v>
      </c>
      <c r="AC15" s="98">
        <v>625000</v>
      </c>
      <c r="AD15" s="112">
        <v>0</v>
      </c>
      <c r="AE15" s="110">
        <v>-625000</v>
      </c>
      <c r="AF15" s="111">
        <v>0</v>
      </c>
      <c r="AG15" s="98">
        <v>625000</v>
      </c>
      <c r="AH15" s="98">
        <v>0</v>
      </c>
      <c r="AI15" s="110">
        <v>-625000</v>
      </c>
      <c r="AJ15" s="111">
        <v>0</v>
      </c>
      <c r="AK15" s="110">
        <v>-625000</v>
      </c>
      <c r="AL15" s="110"/>
      <c r="AM15" s="110">
        <v>625000</v>
      </c>
      <c r="AN15" s="111">
        <v>0</v>
      </c>
      <c r="AO15" s="110">
        <v>625000</v>
      </c>
      <c r="AP15" s="110"/>
      <c r="AQ15" s="110">
        <v>-625000</v>
      </c>
      <c r="AR15" s="111">
        <v>0</v>
      </c>
      <c r="AS15" s="110">
        <v>-625000</v>
      </c>
      <c r="AT15" s="110"/>
      <c r="AU15" s="110">
        <v>625000</v>
      </c>
      <c r="AV15" s="111">
        <v>0</v>
      </c>
      <c r="AW15" s="110">
        <v>625000</v>
      </c>
      <c r="AX15" s="110"/>
      <c r="AY15" s="110">
        <v>-625000</v>
      </c>
      <c r="AZ15" s="111">
        <v>0</v>
      </c>
      <c r="BA15" s="113">
        <v>0</v>
      </c>
      <c r="BB15" s="113">
        <v>7500000</v>
      </c>
      <c r="BC15" s="253">
        <v>2.6391779619775745E-2</v>
      </c>
      <c r="BD15" s="113"/>
      <c r="BE15" s="113"/>
      <c r="BF15" s="110"/>
      <c r="BG15" s="115"/>
    </row>
    <row r="16" spans="1:59" ht="15" customHeight="1" outlineLevel="2" x14ac:dyDescent="0.3">
      <c r="A16" s="86" t="s">
        <v>126</v>
      </c>
      <c r="B16" s="95">
        <v>2.5</v>
      </c>
      <c r="C16" s="104" t="s">
        <v>127</v>
      </c>
      <c r="D16" s="104" t="s">
        <v>12</v>
      </c>
      <c r="E16" s="98"/>
      <c r="F16" s="98"/>
      <c r="G16" s="98"/>
      <c r="H16" s="99">
        <v>0</v>
      </c>
      <c r="I16" s="98">
        <v>0</v>
      </c>
      <c r="J16" s="98">
        <v>0</v>
      </c>
      <c r="K16" s="98"/>
      <c r="L16" s="99">
        <v>0</v>
      </c>
      <c r="M16" s="98">
        <v>0</v>
      </c>
      <c r="N16" s="98">
        <v>545000</v>
      </c>
      <c r="O16" s="98"/>
      <c r="P16" s="99">
        <v>0</v>
      </c>
      <c r="Q16" s="116"/>
      <c r="R16" s="98">
        <v>0</v>
      </c>
      <c r="S16" s="98"/>
      <c r="T16" s="99"/>
      <c r="U16" s="98"/>
      <c r="V16" s="100">
        <v>0</v>
      </c>
      <c r="W16" s="98"/>
      <c r="X16" s="99"/>
      <c r="Y16" s="98">
        <v>0</v>
      </c>
      <c r="Z16" s="100">
        <v>0</v>
      </c>
      <c r="AA16" s="98"/>
      <c r="AB16" s="99"/>
      <c r="AC16" s="98">
        <v>0</v>
      </c>
      <c r="AD16" s="100">
        <v>0</v>
      </c>
      <c r="AE16" s="98"/>
      <c r="AF16" s="99"/>
      <c r="AG16" s="98">
        <v>0</v>
      </c>
      <c r="AH16" s="98">
        <v>0</v>
      </c>
      <c r="AI16" s="98"/>
      <c r="AJ16" s="99"/>
      <c r="AK16" s="98"/>
      <c r="AL16" s="98"/>
      <c r="AM16" s="98"/>
      <c r="AN16" s="99"/>
      <c r="AO16" s="98"/>
      <c r="AP16" s="98"/>
      <c r="AQ16" s="98"/>
      <c r="AR16" s="99"/>
      <c r="AS16" s="98"/>
      <c r="AT16" s="98"/>
      <c r="AU16" s="98"/>
      <c r="AV16" s="99"/>
      <c r="AW16" s="98"/>
      <c r="AX16" s="98"/>
      <c r="AY16" s="98"/>
      <c r="AZ16" s="99"/>
      <c r="BA16" s="101">
        <v>2568788</v>
      </c>
      <c r="BB16" s="101"/>
      <c r="BC16" s="101"/>
      <c r="BD16" s="101"/>
      <c r="BE16" s="101"/>
      <c r="BF16" s="98"/>
      <c r="BG16" s="85"/>
    </row>
    <row r="17" spans="1:61" ht="22.5" customHeight="1" x14ac:dyDescent="0.3">
      <c r="A17" s="86"/>
      <c r="B17" s="117">
        <v>3</v>
      </c>
      <c r="C17" s="288" t="s">
        <v>18</v>
      </c>
      <c r="D17" s="283"/>
      <c r="E17" s="118">
        <v>833333.33333333337</v>
      </c>
      <c r="F17" s="118">
        <v>1430000</v>
      </c>
      <c r="G17" s="118">
        <v>596666.66666666663</v>
      </c>
      <c r="H17" s="119">
        <v>1.716</v>
      </c>
      <c r="I17" s="118">
        <v>833333.33333333337</v>
      </c>
      <c r="J17" s="118">
        <v>1525000</v>
      </c>
      <c r="K17" s="118">
        <v>691666.66666666663</v>
      </c>
      <c r="L17" s="119">
        <v>1.8299999999999998</v>
      </c>
      <c r="M17" s="118">
        <v>833333.33333333337</v>
      </c>
      <c r="N17" s="118">
        <v>420000</v>
      </c>
      <c r="O17" s="118">
        <v>-413333.33333333337</v>
      </c>
      <c r="P17" s="119">
        <v>0.504</v>
      </c>
      <c r="Q17" s="91">
        <v>833333.33333333337</v>
      </c>
      <c r="R17" s="91">
        <v>1035200</v>
      </c>
      <c r="S17" s="91">
        <v>201866.66666666663</v>
      </c>
      <c r="T17" s="92">
        <v>1.24224</v>
      </c>
      <c r="U17" s="91">
        <v>833333.33333333337</v>
      </c>
      <c r="V17" s="93">
        <v>1982770</v>
      </c>
      <c r="W17" s="91">
        <v>1149436.6666666665</v>
      </c>
      <c r="X17" s="92">
        <v>2.379324</v>
      </c>
      <c r="Y17" s="91">
        <v>833333.33333333337</v>
      </c>
      <c r="Z17" s="93">
        <v>193000</v>
      </c>
      <c r="AA17" s="91">
        <v>-640333.33333333337</v>
      </c>
      <c r="AB17" s="92">
        <v>0.2316</v>
      </c>
      <c r="AC17" s="91">
        <v>833333.33333333337</v>
      </c>
      <c r="AD17" s="93">
        <v>1651012</v>
      </c>
      <c r="AE17" s="91">
        <v>817678.66666666663</v>
      </c>
      <c r="AF17" s="92">
        <v>1.9812143999999998</v>
      </c>
      <c r="AG17" s="91">
        <v>833333.33333333337</v>
      </c>
      <c r="AH17" s="91">
        <v>1990000</v>
      </c>
      <c r="AI17" s="91">
        <v>1156666.6666666665</v>
      </c>
      <c r="AJ17" s="92">
        <v>2.3879999999999999</v>
      </c>
      <c r="AK17" s="91">
        <v>1156666.6666666665</v>
      </c>
      <c r="AL17" s="91">
        <v>0</v>
      </c>
      <c r="AM17" s="91">
        <v>-1156666.6666666665</v>
      </c>
      <c r="AN17" s="92">
        <v>0</v>
      </c>
      <c r="AO17" s="91">
        <v>-1156666.6666666665</v>
      </c>
      <c r="AP17" s="91">
        <v>0</v>
      </c>
      <c r="AQ17" s="91">
        <v>1156666.6666666665</v>
      </c>
      <c r="AR17" s="92">
        <v>0</v>
      </c>
      <c r="AS17" s="91">
        <v>1156666.6666666665</v>
      </c>
      <c r="AT17" s="91">
        <v>0</v>
      </c>
      <c r="AU17" s="91">
        <v>-1156666.6666666665</v>
      </c>
      <c r="AV17" s="92">
        <v>0</v>
      </c>
      <c r="AW17" s="91">
        <v>-1156666.6666666665</v>
      </c>
      <c r="AX17" s="91">
        <v>0</v>
      </c>
      <c r="AY17" s="91">
        <v>1156666.6666666665</v>
      </c>
      <c r="AZ17" s="92">
        <v>0</v>
      </c>
      <c r="BA17" s="118">
        <v>6647000</v>
      </c>
      <c r="BB17" s="118">
        <v>3000000</v>
      </c>
      <c r="BC17" s="251">
        <v>1.0556711847910297E-2</v>
      </c>
      <c r="BD17" s="118">
        <v>190849260</v>
      </c>
      <c r="BE17" s="91">
        <v>193849260</v>
      </c>
      <c r="BF17" s="118">
        <v>0</v>
      </c>
      <c r="BG17" s="89"/>
      <c r="BH17" s="89"/>
      <c r="BI17" s="89"/>
    </row>
    <row r="18" spans="1:61" ht="12" customHeight="1" outlineLevel="2" x14ac:dyDescent="0.3">
      <c r="A18" s="86" t="s">
        <v>128</v>
      </c>
      <c r="B18" s="95" t="s">
        <v>19</v>
      </c>
      <c r="C18" s="96" t="s">
        <v>20</v>
      </c>
      <c r="D18" s="97" t="s">
        <v>21</v>
      </c>
      <c r="E18" s="98">
        <v>250000</v>
      </c>
      <c r="F18" s="98">
        <v>200000</v>
      </c>
      <c r="G18" s="98">
        <v>-50000</v>
      </c>
      <c r="H18" s="99">
        <v>0.8</v>
      </c>
      <c r="I18" s="98">
        <v>250000</v>
      </c>
      <c r="J18" s="98">
        <v>40000</v>
      </c>
      <c r="K18" s="98">
        <v>-210000</v>
      </c>
      <c r="L18" s="99">
        <v>0.16</v>
      </c>
      <c r="M18" s="98">
        <v>250000</v>
      </c>
      <c r="N18" s="98">
        <v>320000</v>
      </c>
      <c r="O18" s="98">
        <v>70000</v>
      </c>
      <c r="P18" s="99">
        <v>1.28</v>
      </c>
      <c r="Q18" s="98">
        <v>250000</v>
      </c>
      <c r="R18" s="98">
        <v>1035200</v>
      </c>
      <c r="S18" s="98">
        <v>785200</v>
      </c>
      <c r="T18" s="99">
        <v>4.1407999999999996</v>
      </c>
      <c r="U18" s="98">
        <v>250000</v>
      </c>
      <c r="V18" s="100">
        <v>1982770</v>
      </c>
      <c r="W18" s="98">
        <v>1732770</v>
      </c>
      <c r="X18" s="99">
        <v>7.9310799999999997</v>
      </c>
      <c r="Y18" s="98">
        <v>250000</v>
      </c>
      <c r="Z18" s="100">
        <v>193000</v>
      </c>
      <c r="AA18" s="98">
        <v>-57000</v>
      </c>
      <c r="AB18" s="99">
        <v>0.77200000000000002</v>
      </c>
      <c r="AC18" s="98">
        <v>250000</v>
      </c>
      <c r="AD18" s="100">
        <v>1651012</v>
      </c>
      <c r="AE18" s="98">
        <v>1401012</v>
      </c>
      <c r="AF18" s="99">
        <v>6.6040479999999997</v>
      </c>
      <c r="AG18" s="98">
        <v>250000</v>
      </c>
      <c r="AH18" s="98">
        <v>500000</v>
      </c>
      <c r="AI18" s="98">
        <v>250000</v>
      </c>
      <c r="AJ18" s="99">
        <v>2</v>
      </c>
      <c r="AK18" s="98">
        <v>250000</v>
      </c>
      <c r="AL18" s="98"/>
      <c r="AM18" s="98">
        <v>-250000</v>
      </c>
      <c r="AN18" s="99">
        <v>0</v>
      </c>
      <c r="AO18" s="98">
        <v>-250000</v>
      </c>
      <c r="AP18" s="98"/>
      <c r="AQ18" s="98">
        <v>250000</v>
      </c>
      <c r="AR18" s="99">
        <v>0</v>
      </c>
      <c r="AS18" s="98">
        <v>250000</v>
      </c>
      <c r="AT18" s="98"/>
      <c r="AU18" s="98">
        <v>-250000</v>
      </c>
      <c r="AV18" s="99">
        <v>0</v>
      </c>
      <c r="AW18" s="98">
        <v>-250000</v>
      </c>
      <c r="AX18" s="98"/>
      <c r="AY18" s="98">
        <v>250000</v>
      </c>
      <c r="AZ18" s="99">
        <v>0</v>
      </c>
      <c r="BA18" s="101">
        <v>2645000</v>
      </c>
      <c r="BB18" s="101">
        <v>3000000</v>
      </c>
      <c r="BC18" s="101"/>
      <c r="BD18" s="101"/>
      <c r="BE18" s="101"/>
      <c r="BF18" s="98"/>
      <c r="BG18" s="85"/>
      <c r="BH18" s="85"/>
      <c r="BI18" s="85"/>
    </row>
    <row r="19" spans="1:61" ht="12" customHeight="1" outlineLevel="2" x14ac:dyDescent="0.3">
      <c r="A19" s="86" t="s">
        <v>129</v>
      </c>
      <c r="B19" s="95" t="s">
        <v>22</v>
      </c>
      <c r="C19" s="121" t="s">
        <v>130</v>
      </c>
      <c r="D19" s="121" t="s">
        <v>21</v>
      </c>
      <c r="E19" s="98">
        <v>583333.33333333337</v>
      </c>
      <c r="F19" s="98">
        <v>1230000</v>
      </c>
      <c r="G19" s="98">
        <v>646666.66666666663</v>
      </c>
      <c r="H19" s="99">
        <v>2.1085714285714285</v>
      </c>
      <c r="I19" s="98">
        <v>583333.33333333337</v>
      </c>
      <c r="J19" s="98">
        <v>1485000</v>
      </c>
      <c r="K19" s="98">
        <v>901666.66666666663</v>
      </c>
      <c r="L19" s="99">
        <v>2.5457142857142854</v>
      </c>
      <c r="M19" s="98">
        <v>583333.33333333337</v>
      </c>
      <c r="N19" s="98">
        <v>100000</v>
      </c>
      <c r="O19" s="98">
        <v>-483333.33333333337</v>
      </c>
      <c r="P19" s="99">
        <v>0.17142857142857143</v>
      </c>
      <c r="Q19" s="98">
        <v>583333.33333333337</v>
      </c>
      <c r="R19" s="98">
        <v>0</v>
      </c>
      <c r="S19" s="98">
        <v>-583333.33333333337</v>
      </c>
      <c r="T19" s="99">
        <v>0</v>
      </c>
      <c r="U19" s="98">
        <v>583333.33333333337</v>
      </c>
      <c r="V19" s="100"/>
      <c r="W19" s="98">
        <v>-583333.33333333337</v>
      </c>
      <c r="X19" s="99">
        <v>0</v>
      </c>
      <c r="Y19" s="98">
        <v>583333.33333333337</v>
      </c>
      <c r="Z19" s="100">
        <v>0</v>
      </c>
      <c r="AA19" s="98">
        <v>-583333.33333333337</v>
      </c>
      <c r="AB19" s="99">
        <v>0</v>
      </c>
      <c r="AC19" s="98">
        <v>583333.33333333337</v>
      </c>
      <c r="AD19" s="100">
        <v>0</v>
      </c>
      <c r="AE19" s="98">
        <v>-583333.33333333337</v>
      </c>
      <c r="AF19" s="99">
        <v>0</v>
      </c>
      <c r="AG19" s="98">
        <v>583333.33333333337</v>
      </c>
      <c r="AH19" s="98">
        <v>1490000</v>
      </c>
      <c r="AI19" s="98">
        <v>906666.66666666663</v>
      </c>
      <c r="AJ19" s="99">
        <v>2.5542857142857143</v>
      </c>
      <c r="AK19" s="98">
        <v>906666.66666666663</v>
      </c>
      <c r="AL19" s="98"/>
      <c r="AM19" s="98">
        <v>-906666.66666666663</v>
      </c>
      <c r="AN19" s="99">
        <v>0</v>
      </c>
      <c r="AO19" s="98">
        <v>-906666.66666666663</v>
      </c>
      <c r="AP19" s="98"/>
      <c r="AQ19" s="98">
        <v>906666.66666666663</v>
      </c>
      <c r="AR19" s="99">
        <v>0</v>
      </c>
      <c r="AS19" s="98">
        <v>906666.66666666663</v>
      </c>
      <c r="AT19" s="98"/>
      <c r="AU19" s="98">
        <v>-906666.66666666663</v>
      </c>
      <c r="AV19" s="99">
        <v>0</v>
      </c>
      <c r="AW19" s="98">
        <v>-906666.66666666663</v>
      </c>
      <c r="AX19" s="98"/>
      <c r="AY19" s="98">
        <v>906666.66666666663</v>
      </c>
      <c r="AZ19" s="99">
        <v>0</v>
      </c>
      <c r="BA19" s="101">
        <v>4002000</v>
      </c>
      <c r="BB19" s="101"/>
      <c r="BC19" s="101"/>
      <c r="BD19" s="101">
        <v>190849260</v>
      </c>
      <c r="BE19" s="101"/>
      <c r="BF19" s="98"/>
      <c r="BG19" s="85"/>
      <c r="BH19" s="85"/>
      <c r="BI19" s="85"/>
    </row>
    <row r="20" spans="1:61" ht="22.5" customHeight="1" x14ac:dyDescent="0.3">
      <c r="A20" s="86"/>
      <c r="B20" s="90">
        <v>4</v>
      </c>
      <c r="C20" s="289" t="s">
        <v>23</v>
      </c>
      <c r="D20" s="290"/>
      <c r="E20" s="91">
        <v>3399495.833333333</v>
      </c>
      <c r="F20" s="91">
        <v>575000</v>
      </c>
      <c r="G20" s="91">
        <v>-2824495.833333333</v>
      </c>
      <c r="H20" s="92">
        <v>0.16914272827220705</v>
      </c>
      <c r="I20" s="91">
        <v>3399495.833333333</v>
      </c>
      <c r="J20" s="91">
        <v>9943000</v>
      </c>
      <c r="K20" s="91">
        <v>6543504.166666667</v>
      </c>
      <c r="L20" s="92">
        <v>2.9248454734096603</v>
      </c>
      <c r="M20" s="91">
        <v>3399495.833333333</v>
      </c>
      <c r="N20" s="91">
        <v>4088000</v>
      </c>
      <c r="O20" s="91">
        <v>688504.16666666698</v>
      </c>
      <c r="P20" s="92">
        <v>1.2025312576987519</v>
      </c>
      <c r="Q20" s="91">
        <v>-899495.83333333302</v>
      </c>
      <c r="R20" s="91">
        <v>0</v>
      </c>
      <c r="S20" s="91">
        <v>899495.83333333302</v>
      </c>
      <c r="T20" s="92">
        <v>0</v>
      </c>
      <c r="U20" s="91">
        <v>3399495.833333333</v>
      </c>
      <c r="V20" s="93">
        <v>2032100</v>
      </c>
      <c r="W20" s="91">
        <v>-1367395.833333333</v>
      </c>
      <c r="X20" s="92">
        <v>0.59776510977730768</v>
      </c>
      <c r="Y20" s="91">
        <v>3399495.833333333</v>
      </c>
      <c r="Z20" s="93">
        <v>137925</v>
      </c>
      <c r="AA20" s="91">
        <v>-3261570.833333333</v>
      </c>
      <c r="AB20" s="92">
        <v>4.0572192690337662E-2</v>
      </c>
      <c r="AC20" s="91">
        <v>3399495.833333333</v>
      </c>
      <c r="AD20" s="93">
        <v>706395</v>
      </c>
      <c r="AE20" s="91">
        <v>-2693100.833333333</v>
      </c>
      <c r="AF20" s="92">
        <v>0.20779404789190556</v>
      </c>
      <c r="AG20" s="91">
        <v>3399495.833333333</v>
      </c>
      <c r="AH20" s="91">
        <v>163438.01</v>
      </c>
      <c r="AI20" s="91">
        <v>-3236057.8233333332</v>
      </c>
      <c r="AJ20" s="92">
        <v>4.8077132025704801E-2</v>
      </c>
      <c r="AK20" s="91">
        <v>-3236057.8233333332</v>
      </c>
      <c r="AL20" s="91">
        <v>0</v>
      </c>
      <c r="AM20" s="91">
        <v>3236057.8233333332</v>
      </c>
      <c r="AN20" s="92">
        <v>0</v>
      </c>
      <c r="AO20" s="91">
        <v>3236057.8233333332</v>
      </c>
      <c r="AP20" s="91">
        <v>0</v>
      </c>
      <c r="AQ20" s="91">
        <v>-3236057.8233333332</v>
      </c>
      <c r="AR20" s="92">
        <v>0</v>
      </c>
      <c r="AS20" s="91">
        <v>-3236057.8233333332</v>
      </c>
      <c r="AT20" s="91">
        <v>0</v>
      </c>
      <c r="AU20" s="91">
        <v>3236057.8233333332</v>
      </c>
      <c r="AV20" s="92">
        <v>0</v>
      </c>
      <c r="AW20" s="91">
        <v>3236057.8233333332</v>
      </c>
      <c r="AX20" s="91">
        <v>0</v>
      </c>
      <c r="AY20" s="91">
        <v>-3236057.8233333332</v>
      </c>
      <c r="AZ20" s="92">
        <v>0</v>
      </c>
      <c r="BA20" s="91">
        <v>51610745.740000002</v>
      </c>
      <c r="BB20" s="91">
        <v>31799396.313999999</v>
      </c>
      <c r="BC20" s="251">
        <v>0.11189902127479961</v>
      </c>
      <c r="BD20" s="91">
        <v>0</v>
      </c>
      <c r="BE20" s="91">
        <v>31799396.313999999</v>
      </c>
      <c r="BF20" s="91"/>
      <c r="BG20" s="89"/>
      <c r="BH20" s="89"/>
      <c r="BI20" s="89"/>
    </row>
    <row r="21" spans="1:61" ht="29.25" customHeight="1" outlineLevel="2" x14ac:dyDescent="0.3">
      <c r="A21" s="86" t="s">
        <v>131</v>
      </c>
      <c r="B21" s="95" t="s">
        <v>24</v>
      </c>
      <c r="C21" s="97" t="s">
        <v>25</v>
      </c>
      <c r="D21" s="97" t="s">
        <v>26</v>
      </c>
      <c r="E21" s="98">
        <v>166666.66666666666</v>
      </c>
      <c r="F21" s="98">
        <v>0</v>
      </c>
      <c r="G21" s="98">
        <v>-166666.66666666666</v>
      </c>
      <c r="H21" s="99">
        <v>0</v>
      </c>
      <c r="I21" s="98">
        <v>166666.66666666666</v>
      </c>
      <c r="J21" s="98">
        <v>0</v>
      </c>
      <c r="K21" s="98">
        <v>-166666.66666666666</v>
      </c>
      <c r="L21" s="99">
        <v>0</v>
      </c>
      <c r="M21" s="98">
        <v>166666.66666666666</v>
      </c>
      <c r="N21" s="98">
        <v>0</v>
      </c>
      <c r="O21" s="98">
        <v>-166666.66666666666</v>
      </c>
      <c r="P21" s="99">
        <v>0</v>
      </c>
      <c r="Q21" s="98">
        <v>-166666.66666666666</v>
      </c>
      <c r="R21" s="98"/>
      <c r="S21" s="98">
        <v>166666.66666666666</v>
      </c>
      <c r="T21" s="99">
        <v>0</v>
      </c>
      <c r="U21" s="98">
        <v>166666.66666666666</v>
      </c>
      <c r="V21" s="100">
        <v>0</v>
      </c>
      <c r="W21" s="98">
        <v>-166666.66666666666</v>
      </c>
      <c r="X21" s="99">
        <v>0</v>
      </c>
      <c r="Y21" s="98">
        <v>166666.66666666666</v>
      </c>
      <c r="Z21" s="100"/>
      <c r="AA21" s="98">
        <v>-166666.66666666666</v>
      </c>
      <c r="AB21" s="99">
        <v>0</v>
      </c>
      <c r="AC21" s="98">
        <v>166666.66666666666</v>
      </c>
      <c r="AD21" s="100"/>
      <c r="AE21" s="98">
        <v>-166666.66666666666</v>
      </c>
      <c r="AF21" s="99">
        <v>0</v>
      </c>
      <c r="AG21" s="98">
        <v>166666.66666666666</v>
      </c>
      <c r="AH21" s="98">
        <v>64438.01</v>
      </c>
      <c r="AI21" s="98">
        <v>-102228.65666666665</v>
      </c>
      <c r="AJ21" s="99">
        <v>0.38662806000000005</v>
      </c>
      <c r="AK21" s="98">
        <v>-102228.65666666665</v>
      </c>
      <c r="AL21" s="98"/>
      <c r="AM21" s="98">
        <v>102228.65666666665</v>
      </c>
      <c r="AN21" s="99">
        <v>0</v>
      </c>
      <c r="AO21" s="98">
        <v>102228.65666666665</v>
      </c>
      <c r="AP21" s="98"/>
      <c r="AQ21" s="98">
        <v>-102228.65666666665</v>
      </c>
      <c r="AR21" s="99">
        <v>0</v>
      </c>
      <c r="AS21" s="98">
        <v>-102228.65666666665</v>
      </c>
      <c r="AT21" s="98"/>
      <c r="AU21" s="98">
        <v>102228.65666666665</v>
      </c>
      <c r="AV21" s="99">
        <v>0</v>
      </c>
      <c r="AW21" s="98">
        <v>102228.65666666665</v>
      </c>
      <c r="AX21" s="98"/>
      <c r="AY21" s="98">
        <v>-102228.65666666665</v>
      </c>
      <c r="AZ21" s="99">
        <v>0</v>
      </c>
      <c r="BA21" s="101">
        <v>99000</v>
      </c>
      <c r="BB21" s="101">
        <v>800000</v>
      </c>
      <c r="BC21" s="101"/>
      <c r="BD21" s="101"/>
      <c r="BE21" s="101"/>
      <c r="BF21" s="98"/>
      <c r="BG21" s="85"/>
      <c r="BH21" s="85"/>
      <c r="BI21" s="85"/>
    </row>
    <row r="22" spans="1:61" ht="12" customHeight="1" outlineLevel="2" x14ac:dyDescent="0.3">
      <c r="A22" s="86" t="s">
        <v>132</v>
      </c>
      <c r="B22" s="95" t="s">
        <v>27</v>
      </c>
      <c r="C22" s="104" t="s">
        <v>28</v>
      </c>
      <c r="D22" s="104" t="s">
        <v>29</v>
      </c>
      <c r="E22" s="98">
        <v>166666.66666666666</v>
      </c>
      <c r="F22" s="98">
        <v>0</v>
      </c>
      <c r="G22" s="98">
        <v>-166666.66666666666</v>
      </c>
      <c r="H22" s="99">
        <v>0</v>
      </c>
      <c r="I22" s="98">
        <v>166666.66666666666</v>
      </c>
      <c r="J22" s="98">
        <v>0</v>
      </c>
      <c r="K22" s="98">
        <v>-166666.66666666666</v>
      </c>
      <c r="L22" s="99">
        <v>0</v>
      </c>
      <c r="M22" s="98">
        <v>166666.66666666666</v>
      </c>
      <c r="N22" s="98">
        <v>0</v>
      </c>
      <c r="O22" s="98">
        <v>-166666.66666666666</v>
      </c>
      <c r="P22" s="99">
        <v>0</v>
      </c>
      <c r="Q22" s="98">
        <v>-166666.66666666666</v>
      </c>
      <c r="R22" s="98"/>
      <c r="S22" s="98">
        <v>166666.66666666666</v>
      </c>
      <c r="T22" s="99">
        <v>0</v>
      </c>
      <c r="U22" s="98">
        <v>166666.66666666666</v>
      </c>
      <c r="V22" s="100">
        <v>0</v>
      </c>
      <c r="W22" s="98">
        <v>-166666.66666666666</v>
      </c>
      <c r="X22" s="99">
        <v>0</v>
      </c>
      <c r="Y22" s="98">
        <v>166666.66666666666</v>
      </c>
      <c r="Z22" s="100"/>
      <c r="AA22" s="98">
        <v>-166666.66666666666</v>
      </c>
      <c r="AB22" s="99">
        <v>0</v>
      </c>
      <c r="AC22" s="98">
        <v>166666.66666666666</v>
      </c>
      <c r="AD22" s="100"/>
      <c r="AE22" s="98">
        <v>-166666.66666666666</v>
      </c>
      <c r="AF22" s="99">
        <v>0</v>
      </c>
      <c r="AG22" s="98">
        <v>166666.66666666666</v>
      </c>
      <c r="AH22" s="98">
        <v>0</v>
      </c>
      <c r="AI22" s="98">
        <v>-166666.66666666666</v>
      </c>
      <c r="AJ22" s="99">
        <v>0</v>
      </c>
      <c r="AK22" s="98">
        <v>-166666.66666666666</v>
      </c>
      <c r="AL22" s="98"/>
      <c r="AM22" s="98">
        <v>166666.66666666666</v>
      </c>
      <c r="AN22" s="99">
        <v>0</v>
      </c>
      <c r="AO22" s="98">
        <v>166666.66666666666</v>
      </c>
      <c r="AP22" s="98"/>
      <c r="AQ22" s="98">
        <v>-166666.66666666666</v>
      </c>
      <c r="AR22" s="99">
        <v>0</v>
      </c>
      <c r="AS22" s="98">
        <v>-166666.66666666666</v>
      </c>
      <c r="AT22" s="98"/>
      <c r="AU22" s="98">
        <v>166666.66666666666</v>
      </c>
      <c r="AV22" s="99">
        <v>0</v>
      </c>
      <c r="AW22" s="98">
        <v>166666.66666666666</v>
      </c>
      <c r="AX22" s="98"/>
      <c r="AY22" s="98">
        <v>-166666.66666666666</v>
      </c>
      <c r="AZ22" s="99">
        <v>0</v>
      </c>
      <c r="BA22" s="101">
        <v>270000</v>
      </c>
      <c r="BB22" s="101"/>
      <c r="BC22" s="101"/>
      <c r="BD22" s="101"/>
      <c r="BE22" s="101"/>
      <c r="BF22" s="98"/>
      <c r="BG22" s="85"/>
      <c r="BH22" s="85"/>
      <c r="BI22" s="85"/>
    </row>
    <row r="23" spans="1:61" ht="12" customHeight="1" outlineLevel="2" x14ac:dyDescent="0.3">
      <c r="A23" s="86" t="s">
        <v>133</v>
      </c>
      <c r="B23" s="95" t="s">
        <v>30</v>
      </c>
      <c r="C23" s="104" t="s">
        <v>31</v>
      </c>
      <c r="D23" s="104" t="s">
        <v>26</v>
      </c>
      <c r="E23" s="98">
        <v>566162.5</v>
      </c>
      <c r="F23" s="98">
        <v>0</v>
      </c>
      <c r="G23" s="98">
        <v>-566162.5</v>
      </c>
      <c r="H23" s="99">
        <v>0</v>
      </c>
      <c r="I23" s="98">
        <v>566162.5</v>
      </c>
      <c r="J23" s="98">
        <v>0</v>
      </c>
      <c r="K23" s="98">
        <v>-566162.5</v>
      </c>
      <c r="L23" s="99">
        <v>0</v>
      </c>
      <c r="M23" s="98">
        <v>566162.5</v>
      </c>
      <c r="N23" s="98">
        <v>0</v>
      </c>
      <c r="O23" s="98">
        <v>-566162.5</v>
      </c>
      <c r="P23" s="99">
        <v>0</v>
      </c>
      <c r="Q23" s="98">
        <v>-566162.5</v>
      </c>
      <c r="R23" s="98"/>
      <c r="S23" s="98">
        <v>566162.5</v>
      </c>
      <c r="T23" s="99">
        <v>0</v>
      </c>
      <c r="U23" s="98">
        <v>566162.5</v>
      </c>
      <c r="V23" s="100">
        <v>0</v>
      </c>
      <c r="W23" s="98">
        <v>-566162.5</v>
      </c>
      <c r="X23" s="99">
        <v>0</v>
      </c>
      <c r="Y23" s="98">
        <v>566162.5</v>
      </c>
      <c r="Z23" s="100"/>
      <c r="AA23" s="98">
        <v>-566162.5</v>
      </c>
      <c r="AB23" s="99">
        <v>0</v>
      </c>
      <c r="AC23" s="98">
        <v>566162.5</v>
      </c>
      <c r="AD23" s="100"/>
      <c r="AE23" s="98">
        <v>-566162.5</v>
      </c>
      <c r="AF23" s="99">
        <v>0</v>
      </c>
      <c r="AG23" s="98">
        <v>566162.5</v>
      </c>
      <c r="AH23" s="98">
        <v>99000</v>
      </c>
      <c r="AI23" s="98">
        <v>-467162.5</v>
      </c>
      <c r="AJ23" s="99">
        <v>0.17486145762038285</v>
      </c>
      <c r="AK23" s="98">
        <v>-467162.5</v>
      </c>
      <c r="AL23" s="98"/>
      <c r="AM23" s="98">
        <v>467162.5</v>
      </c>
      <c r="AN23" s="99">
        <v>0</v>
      </c>
      <c r="AO23" s="98">
        <v>467162.5</v>
      </c>
      <c r="AP23" s="98"/>
      <c r="AQ23" s="98">
        <v>-467162.5</v>
      </c>
      <c r="AR23" s="99">
        <v>0</v>
      </c>
      <c r="AS23" s="98">
        <v>-467162.5</v>
      </c>
      <c r="AT23" s="98"/>
      <c r="AU23" s="98">
        <v>467162.5</v>
      </c>
      <c r="AV23" s="99">
        <v>0</v>
      </c>
      <c r="AW23" s="98">
        <v>467162.5</v>
      </c>
      <c r="AX23" s="98"/>
      <c r="AY23" s="98">
        <v>-467162.5</v>
      </c>
      <c r="AZ23" s="99">
        <v>0</v>
      </c>
      <c r="BA23" s="101">
        <v>25748040</v>
      </c>
      <c r="BB23" s="101">
        <v>8000000</v>
      </c>
      <c r="BC23" s="101"/>
      <c r="BD23" s="101"/>
      <c r="BE23" s="101"/>
      <c r="BF23" s="98"/>
      <c r="BG23" s="85"/>
      <c r="BH23" s="85"/>
      <c r="BI23" s="85"/>
    </row>
    <row r="24" spans="1:61" ht="12" customHeight="1" outlineLevel="2" x14ac:dyDescent="0.3">
      <c r="A24" s="86" t="s">
        <v>134</v>
      </c>
      <c r="B24" s="95" t="s">
        <v>32</v>
      </c>
      <c r="C24" s="104" t="s">
        <v>135</v>
      </c>
      <c r="D24" s="104" t="s">
        <v>34</v>
      </c>
      <c r="E24" s="98">
        <v>1250000</v>
      </c>
      <c r="F24" s="98">
        <v>0</v>
      </c>
      <c r="G24" s="98">
        <v>-1250000</v>
      </c>
      <c r="H24" s="99">
        <v>0</v>
      </c>
      <c r="I24" s="98">
        <v>1250000</v>
      </c>
      <c r="J24" s="98">
        <v>0</v>
      </c>
      <c r="K24" s="98">
        <v>-1250000</v>
      </c>
      <c r="L24" s="99">
        <v>0</v>
      </c>
      <c r="M24" s="98">
        <v>1250000</v>
      </c>
      <c r="N24" s="98">
        <v>0</v>
      </c>
      <c r="O24" s="98">
        <v>-1250000</v>
      </c>
      <c r="P24" s="99">
        <v>0</v>
      </c>
      <c r="Q24" s="98">
        <v>-1250000</v>
      </c>
      <c r="R24" s="98"/>
      <c r="S24" s="98">
        <v>1250000</v>
      </c>
      <c r="T24" s="99">
        <v>0</v>
      </c>
      <c r="U24" s="98">
        <v>1250000</v>
      </c>
      <c r="V24" s="100">
        <v>0</v>
      </c>
      <c r="W24" s="98">
        <v>-1250000</v>
      </c>
      <c r="X24" s="99">
        <v>0</v>
      </c>
      <c r="Y24" s="98">
        <v>1250000</v>
      </c>
      <c r="Z24" s="100"/>
      <c r="AA24" s="98">
        <v>-1250000</v>
      </c>
      <c r="AB24" s="99">
        <v>0</v>
      </c>
      <c r="AC24" s="98">
        <v>1250000</v>
      </c>
      <c r="AD24" s="100"/>
      <c r="AE24" s="98">
        <v>-1250000</v>
      </c>
      <c r="AF24" s="99">
        <v>0</v>
      </c>
      <c r="AG24" s="98">
        <v>1250000</v>
      </c>
      <c r="AH24" s="98">
        <v>0</v>
      </c>
      <c r="AI24" s="98">
        <v>-1250000</v>
      </c>
      <c r="AJ24" s="99">
        <v>0</v>
      </c>
      <c r="AK24" s="98">
        <v>-1250000</v>
      </c>
      <c r="AL24" s="98"/>
      <c r="AM24" s="98">
        <v>1250000</v>
      </c>
      <c r="AN24" s="99">
        <v>0</v>
      </c>
      <c r="AO24" s="98">
        <v>1250000</v>
      </c>
      <c r="AP24" s="98"/>
      <c r="AQ24" s="98">
        <v>-1250000</v>
      </c>
      <c r="AR24" s="99">
        <v>0</v>
      </c>
      <c r="AS24" s="98">
        <v>-1250000</v>
      </c>
      <c r="AT24" s="98"/>
      <c r="AU24" s="98">
        <v>1250000</v>
      </c>
      <c r="AV24" s="99">
        <v>0</v>
      </c>
      <c r="AW24" s="98">
        <v>1250000</v>
      </c>
      <c r="AX24" s="98"/>
      <c r="AY24" s="98">
        <v>-1250000</v>
      </c>
      <c r="AZ24" s="99">
        <v>0</v>
      </c>
      <c r="BA24" s="101">
        <v>3805180</v>
      </c>
      <c r="BB24" s="101">
        <v>10000000</v>
      </c>
      <c r="BC24" s="101"/>
      <c r="BD24" s="101"/>
      <c r="BE24" s="101"/>
      <c r="BF24" s="98"/>
      <c r="BG24" s="85"/>
      <c r="BH24" s="85"/>
      <c r="BI24" s="85"/>
    </row>
    <row r="25" spans="1:61" ht="12" customHeight="1" outlineLevel="2" x14ac:dyDescent="0.3">
      <c r="A25" s="86" t="s">
        <v>136</v>
      </c>
      <c r="B25" s="122" t="s">
        <v>35</v>
      </c>
      <c r="C25" s="121" t="s">
        <v>36</v>
      </c>
      <c r="D25" s="121" t="s">
        <v>37</v>
      </c>
      <c r="E25" s="123">
        <v>1250000</v>
      </c>
      <c r="F25" s="123">
        <v>575000</v>
      </c>
      <c r="G25" s="123">
        <v>-675000</v>
      </c>
      <c r="H25" s="124">
        <v>0.46</v>
      </c>
      <c r="I25" s="123">
        <v>1250000</v>
      </c>
      <c r="J25" s="123">
        <v>9943000</v>
      </c>
      <c r="K25" s="123">
        <v>8693000</v>
      </c>
      <c r="L25" s="124">
        <v>7.9543999999999997</v>
      </c>
      <c r="M25" s="123">
        <v>1250000</v>
      </c>
      <c r="N25" s="123">
        <v>4088000</v>
      </c>
      <c r="O25" s="123">
        <v>2838000</v>
      </c>
      <c r="P25" s="124">
        <v>3.2704</v>
      </c>
      <c r="Q25" s="123">
        <v>1250000</v>
      </c>
      <c r="R25" s="98">
        <v>0</v>
      </c>
      <c r="S25" s="123">
        <v>-1250000</v>
      </c>
      <c r="T25" s="124">
        <v>0</v>
      </c>
      <c r="U25" s="98">
        <v>1250000</v>
      </c>
      <c r="V25" s="100">
        <v>2032100</v>
      </c>
      <c r="W25" s="123">
        <v>782100</v>
      </c>
      <c r="X25" s="124">
        <v>1.62568</v>
      </c>
      <c r="Y25" s="98">
        <v>1250000</v>
      </c>
      <c r="Z25" s="100">
        <v>137925</v>
      </c>
      <c r="AA25" s="123">
        <v>-1112075</v>
      </c>
      <c r="AB25" s="124">
        <v>0.11033999999999999</v>
      </c>
      <c r="AC25" s="98">
        <v>1250000</v>
      </c>
      <c r="AD25" s="100">
        <v>706395</v>
      </c>
      <c r="AE25" s="123">
        <v>-543605</v>
      </c>
      <c r="AF25" s="124">
        <v>0.56511599999999995</v>
      </c>
      <c r="AG25" s="98">
        <v>1250000</v>
      </c>
      <c r="AH25" s="98">
        <v>0</v>
      </c>
      <c r="AI25" s="123">
        <v>-1250000</v>
      </c>
      <c r="AJ25" s="124">
        <v>0</v>
      </c>
      <c r="AK25" s="123">
        <v>-1250000</v>
      </c>
      <c r="AL25" s="123"/>
      <c r="AM25" s="123">
        <v>1250000</v>
      </c>
      <c r="AN25" s="124">
        <v>0</v>
      </c>
      <c r="AO25" s="123">
        <v>1250000</v>
      </c>
      <c r="AP25" s="123"/>
      <c r="AQ25" s="123">
        <v>-1250000</v>
      </c>
      <c r="AR25" s="124">
        <v>0</v>
      </c>
      <c r="AS25" s="123">
        <v>-1250000</v>
      </c>
      <c r="AT25" s="123"/>
      <c r="AU25" s="123">
        <v>1250000</v>
      </c>
      <c r="AV25" s="124">
        <v>0</v>
      </c>
      <c r="AW25" s="123">
        <v>1250000</v>
      </c>
      <c r="AX25" s="123"/>
      <c r="AY25" s="123">
        <v>-1250000</v>
      </c>
      <c r="AZ25" s="124">
        <v>0</v>
      </c>
      <c r="BA25" s="125">
        <v>17143620</v>
      </c>
      <c r="BB25" s="125">
        <v>8000000</v>
      </c>
      <c r="BC25" s="125"/>
      <c r="BD25" s="125"/>
      <c r="BE25" s="125"/>
      <c r="BF25" s="123"/>
      <c r="BG25" s="85"/>
      <c r="BH25" s="85"/>
      <c r="BI25" s="85"/>
    </row>
    <row r="26" spans="1:61" ht="12" customHeight="1" outlineLevel="2" thickBot="1" x14ac:dyDescent="0.35">
      <c r="A26" s="86" t="s">
        <v>137</v>
      </c>
      <c r="B26" s="122" t="s">
        <v>138</v>
      </c>
      <c r="C26" s="121" t="s">
        <v>139</v>
      </c>
      <c r="D26" s="121" t="s">
        <v>140</v>
      </c>
      <c r="E26" s="123"/>
      <c r="F26" s="123"/>
      <c r="G26" s="123"/>
      <c r="H26" s="124"/>
      <c r="I26" s="123"/>
      <c r="J26" s="123"/>
      <c r="K26" s="123"/>
      <c r="L26" s="124"/>
      <c r="M26" s="123"/>
      <c r="N26" s="123"/>
      <c r="O26" s="123"/>
      <c r="P26" s="124"/>
      <c r="Q26" s="123"/>
      <c r="R26" s="123"/>
      <c r="S26" s="123"/>
      <c r="T26" s="124"/>
      <c r="U26" s="123"/>
      <c r="V26" s="208"/>
      <c r="W26" s="123"/>
      <c r="X26" s="124"/>
      <c r="Y26" s="123"/>
      <c r="Z26" s="208"/>
      <c r="AA26" s="123"/>
      <c r="AB26" s="124"/>
      <c r="AC26" s="123"/>
      <c r="AD26" s="208"/>
      <c r="AE26" s="123"/>
      <c r="AF26" s="124"/>
      <c r="AG26" s="123"/>
      <c r="AH26" s="123"/>
      <c r="AI26" s="123"/>
      <c r="AJ26" s="124"/>
      <c r="AK26" s="123"/>
      <c r="AL26" s="123"/>
      <c r="AM26" s="123"/>
      <c r="AN26" s="124"/>
      <c r="AO26" s="123"/>
      <c r="AP26" s="123"/>
      <c r="AQ26" s="123"/>
      <c r="AR26" s="124"/>
      <c r="AS26" s="123"/>
      <c r="AT26" s="123"/>
      <c r="AU26" s="123"/>
      <c r="AV26" s="124"/>
      <c r="AW26" s="123"/>
      <c r="AX26" s="123"/>
      <c r="AY26" s="123"/>
      <c r="AZ26" s="124"/>
      <c r="BA26" s="127">
        <v>4544905.74</v>
      </c>
      <c r="BB26" s="127">
        <v>4999396.3140000002</v>
      </c>
      <c r="BC26" s="127"/>
      <c r="BD26" s="127"/>
      <c r="BE26" s="127"/>
      <c r="BF26" s="123"/>
      <c r="BG26" s="85"/>
      <c r="BH26" s="85"/>
    </row>
    <row r="27" spans="1:61" ht="22.5" customHeight="1" thickBot="1" x14ac:dyDescent="0.35">
      <c r="A27" s="86"/>
      <c r="B27" s="214"/>
      <c r="C27" s="280" t="s">
        <v>141</v>
      </c>
      <c r="D27" s="281"/>
      <c r="E27" s="215">
        <v>17922264.2839</v>
      </c>
      <c r="F27" s="215">
        <v>13457450</v>
      </c>
      <c r="G27" s="215">
        <v>-6305467.617233335</v>
      </c>
      <c r="H27" s="216">
        <v>0.75087889492228665</v>
      </c>
      <c r="I27" s="215">
        <v>17922264.2839</v>
      </c>
      <c r="J27" s="215">
        <v>11141495</v>
      </c>
      <c r="K27" s="215">
        <v>-6568360.8499000017</v>
      </c>
      <c r="L27" s="216">
        <v>0.6216566625461869</v>
      </c>
      <c r="M27" s="215">
        <v>17755597.617233336</v>
      </c>
      <c r="N27" s="215">
        <v>12916384</v>
      </c>
      <c r="O27" s="215">
        <v>-5062460.8499000017</v>
      </c>
      <c r="P27" s="216">
        <v>0.72745419661141331</v>
      </c>
      <c r="Q27" s="215">
        <v>6588930.9505666662</v>
      </c>
      <c r="R27" s="215">
        <v>10073098.879900001</v>
      </c>
      <c r="S27" s="215">
        <v>3701361.6966666677</v>
      </c>
      <c r="T27" s="216">
        <v>1.5287910824188691</v>
      </c>
      <c r="U27" s="215">
        <v>17755597.617233336</v>
      </c>
      <c r="V27" s="217">
        <v>24360958.859999999</v>
      </c>
      <c r="W27" s="215">
        <v>5585271.3101000004</v>
      </c>
      <c r="X27" s="216">
        <v>1.3720157093645551</v>
      </c>
      <c r="Y27" s="215">
        <v>17755597.617233336</v>
      </c>
      <c r="Z27" s="217">
        <v>10321336.960000001</v>
      </c>
      <c r="AA27" s="215">
        <v>-7294668.8498999998</v>
      </c>
      <c r="AB27" s="216">
        <v>0.58130045422871346</v>
      </c>
      <c r="AC27" s="215">
        <v>17755597.617233336</v>
      </c>
      <c r="AD27" s="217">
        <v>18121286.900000002</v>
      </c>
      <c r="AE27" s="215">
        <v>466058.21010000119</v>
      </c>
      <c r="AF27" s="216">
        <v>1.0205957180743797</v>
      </c>
      <c r="AG27" s="215">
        <v>17755597.617233336</v>
      </c>
      <c r="AH27" s="215">
        <v>8906180.3599999994</v>
      </c>
      <c r="AI27" s="215">
        <v>-8462160.8499000017</v>
      </c>
      <c r="AJ27" s="216">
        <v>0.50159845655410573</v>
      </c>
      <c r="AK27" s="215">
        <v>-7920494.1832333347</v>
      </c>
      <c r="AL27" s="215">
        <v>0</v>
      </c>
      <c r="AM27" s="215">
        <v>7920494.1832333347</v>
      </c>
      <c r="AN27" s="216">
        <v>0</v>
      </c>
      <c r="AO27" s="215">
        <v>7920494.1832333347</v>
      </c>
      <c r="AP27" s="215">
        <v>0</v>
      </c>
      <c r="AQ27" s="215">
        <v>-7920494.1832333347</v>
      </c>
      <c r="AR27" s="216">
        <v>0</v>
      </c>
      <c r="AS27" s="215">
        <v>-7920494.1832333347</v>
      </c>
      <c r="AT27" s="215">
        <v>0</v>
      </c>
      <c r="AU27" s="215">
        <v>7920494.1832333347</v>
      </c>
      <c r="AV27" s="216">
        <v>0</v>
      </c>
      <c r="AW27" s="215">
        <v>7920494.1832333347</v>
      </c>
      <c r="AX27" s="215">
        <v>0</v>
      </c>
      <c r="AY27" s="215">
        <v>-7920494.1832333347</v>
      </c>
      <c r="AZ27" s="216">
        <v>0</v>
      </c>
      <c r="BA27" s="215">
        <v>182642289.64000002</v>
      </c>
      <c r="BB27" s="215">
        <v>285592790</v>
      </c>
      <c r="BC27" s="254">
        <v>1</v>
      </c>
      <c r="BD27" s="215">
        <v>190849260</v>
      </c>
      <c r="BE27" s="215">
        <v>474442050</v>
      </c>
      <c r="BF27" s="219">
        <v>160000000</v>
      </c>
      <c r="BG27" s="172">
        <v>634442050</v>
      </c>
      <c r="BH27" s="89"/>
    </row>
    <row r="28" spans="1:61" ht="22.5" customHeight="1" x14ac:dyDescent="0.3">
      <c r="A28" s="86"/>
      <c r="B28" s="209">
        <v>1</v>
      </c>
      <c r="C28" s="282" t="s">
        <v>38</v>
      </c>
      <c r="D28" s="283"/>
      <c r="E28" s="210">
        <v>4216767.1832333338</v>
      </c>
      <c r="F28" s="210">
        <v>2155276</v>
      </c>
      <c r="G28" s="210">
        <v>-2061491.1832333333</v>
      </c>
      <c r="H28" s="211">
        <v>0.51112046417212365</v>
      </c>
      <c r="I28" s="210">
        <v>4216767.1832333338</v>
      </c>
      <c r="J28" s="210">
        <v>3592123</v>
      </c>
      <c r="K28" s="210">
        <v>-624644.18323333329</v>
      </c>
      <c r="L28" s="211">
        <v>0.85186657074238348</v>
      </c>
      <c r="M28" s="210">
        <v>4216767.1832333338</v>
      </c>
      <c r="N28" s="210">
        <v>3592123</v>
      </c>
      <c r="O28" s="210">
        <v>-624644.18323333329</v>
      </c>
      <c r="P28" s="211">
        <v>0.85186657074238348</v>
      </c>
      <c r="Q28" s="210">
        <v>4216767.1832333338</v>
      </c>
      <c r="R28" s="210">
        <v>3592122.8799000001</v>
      </c>
      <c r="S28" s="210">
        <v>-624644.30333333323</v>
      </c>
      <c r="T28" s="211">
        <v>0.85186654226084901</v>
      </c>
      <c r="U28" s="210">
        <v>4216767.1832333338</v>
      </c>
      <c r="V28" s="212">
        <v>3880313</v>
      </c>
      <c r="W28" s="210">
        <v>-336454.18323333323</v>
      </c>
      <c r="X28" s="211">
        <v>0.92021039611313149</v>
      </c>
      <c r="Y28" s="210">
        <v>4216767.1832333338</v>
      </c>
      <c r="Z28" s="212">
        <v>3592123</v>
      </c>
      <c r="AA28" s="210">
        <v>-624644.18323333329</v>
      </c>
      <c r="AB28" s="211">
        <v>0.85186657074238348</v>
      </c>
      <c r="AC28" s="210">
        <v>4216767.1832333338</v>
      </c>
      <c r="AD28" s="212">
        <v>3592123</v>
      </c>
      <c r="AE28" s="210">
        <v>-624644.18323333329</v>
      </c>
      <c r="AF28" s="211">
        <v>0.85186657074238348</v>
      </c>
      <c r="AG28" s="210">
        <v>4216767.1832333338</v>
      </c>
      <c r="AH28" s="210">
        <v>3592123</v>
      </c>
      <c r="AI28" s="210">
        <v>-624644.18323333329</v>
      </c>
      <c r="AJ28" s="211">
        <v>0.85186657074238348</v>
      </c>
      <c r="AK28" s="210">
        <v>-624644.18323333329</v>
      </c>
      <c r="AL28" s="210">
        <v>0</v>
      </c>
      <c r="AM28" s="210">
        <v>624644.18323333329</v>
      </c>
      <c r="AN28" s="211">
        <v>0</v>
      </c>
      <c r="AO28" s="210">
        <v>624644.18323333329</v>
      </c>
      <c r="AP28" s="210">
        <v>0</v>
      </c>
      <c r="AQ28" s="210">
        <v>-624644.18323333329</v>
      </c>
      <c r="AR28" s="211">
        <v>0</v>
      </c>
      <c r="AS28" s="210">
        <v>-624644.18323333329</v>
      </c>
      <c r="AT28" s="210">
        <v>0</v>
      </c>
      <c r="AU28" s="210">
        <v>624644.18323333329</v>
      </c>
      <c r="AV28" s="211">
        <v>0</v>
      </c>
      <c r="AW28" s="210">
        <v>624644.18323333329</v>
      </c>
      <c r="AX28" s="210">
        <v>0</v>
      </c>
      <c r="AY28" s="210">
        <v>-624644.18323333329</v>
      </c>
      <c r="AZ28" s="211">
        <v>0</v>
      </c>
      <c r="BA28" s="210">
        <v>39590168</v>
      </c>
      <c r="BB28" s="210">
        <v>64045040</v>
      </c>
      <c r="BC28" s="255">
        <v>0.225834514340086</v>
      </c>
      <c r="BD28" s="210">
        <v>66256710</v>
      </c>
      <c r="BE28" s="210">
        <v>130301750</v>
      </c>
      <c r="BF28" s="210">
        <v>0</v>
      </c>
      <c r="BG28" s="261" t="s">
        <v>244</v>
      </c>
      <c r="BH28" s="89"/>
      <c r="BI28" s="89"/>
    </row>
    <row r="29" spans="1:61" ht="31.5" customHeight="1" outlineLevel="2" x14ac:dyDescent="0.3">
      <c r="A29" s="133" t="s">
        <v>142</v>
      </c>
      <c r="B29" s="95">
        <v>5.0999999999999996</v>
      </c>
      <c r="C29" s="284" t="s">
        <v>39</v>
      </c>
      <c r="D29" s="104" t="s">
        <v>40</v>
      </c>
      <c r="E29" s="98">
        <v>577303.91666666663</v>
      </c>
      <c r="F29" s="98">
        <v>346244</v>
      </c>
      <c r="G29" s="98">
        <v>-231059.91666666663</v>
      </c>
      <c r="H29" s="99">
        <v>0.59976035153061358</v>
      </c>
      <c r="I29" s="98">
        <v>577303.91666666663</v>
      </c>
      <c r="J29" s="98">
        <v>577073</v>
      </c>
      <c r="K29" s="98">
        <v>-230.91666666662786</v>
      </c>
      <c r="L29" s="99">
        <v>0.99960000848773045</v>
      </c>
      <c r="M29" s="98">
        <v>577303.91666666663</v>
      </c>
      <c r="N29" s="98">
        <v>577073</v>
      </c>
      <c r="O29" s="98">
        <v>-230.91666666662786</v>
      </c>
      <c r="P29" s="99">
        <v>0.99960000848773045</v>
      </c>
      <c r="Q29" s="98">
        <v>577303.91666666663</v>
      </c>
      <c r="R29" s="98">
        <v>577073</v>
      </c>
      <c r="S29" s="98">
        <v>-230.91666666662786</v>
      </c>
      <c r="T29" s="99">
        <v>0.99960000848773045</v>
      </c>
      <c r="U29" s="98">
        <v>577303.91666666663</v>
      </c>
      <c r="V29" s="100">
        <v>1154146</v>
      </c>
      <c r="W29" s="98">
        <v>576842.08333333337</v>
      </c>
      <c r="X29" s="99">
        <v>1.9992000169754609</v>
      </c>
      <c r="Y29" s="98">
        <v>577303.91666666663</v>
      </c>
      <c r="Z29" s="100">
        <v>577073</v>
      </c>
      <c r="AA29" s="98">
        <v>-230.91666666662786</v>
      </c>
      <c r="AB29" s="99">
        <v>0.99960000848773045</v>
      </c>
      <c r="AC29" s="98">
        <v>577303.91666666663</v>
      </c>
      <c r="AD29" s="100">
        <v>577073</v>
      </c>
      <c r="AE29" s="98">
        <v>-230.91666666662786</v>
      </c>
      <c r="AF29" s="99">
        <v>0.99960000848773045</v>
      </c>
      <c r="AG29" s="98">
        <v>577303.91666666663</v>
      </c>
      <c r="AH29" s="98">
        <v>577073</v>
      </c>
      <c r="AI29" s="98">
        <v>-230.91666666662786</v>
      </c>
      <c r="AJ29" s="99">
        <v>0.99960000848773045</v>
      </c>
      <c r="AK29" s="98">
        <v>-230.91666666662786</v>
      </c>
      <c r="AL29" s="98"/>
      <c r="AM29" s="98">
        <v>230.91666666662786</v>
      </c>
      <c r="AN29" s="99">
        <v>0</v>
      </c>
      <c r="AO29" s="98">
        <v>230.91666666662786</v>
      </c>
      <c r="AP29" s="98"/>
      <c r="AQ29" s="98">
        <v>-230.91666666662786</v>
      </c>
      <c r="AR29" s="99">
        <v>0</v>
      </c>
      <c r="AS29" s="98">
        <v>-230.91666666662786</v>
      </c>
      <c r="AT29" s="98"/>
      <c r="AU29" s="98">
        <v>230.91666666662786</v>
      </c>
      <c r="AV29" s="99">
        <v>0</v>
      </c>
      <c r="AW29" s="98">
        <v>230.91666666662786</v>
      </c>
      <c r="AX29" s="98"/>
      <c r="AY29" s="98">
        <v>-230.91666666662786</v>
      </c>
      <c r="AZ29" s="99">
        <v>0</v>
      </c>
      <c r="BA29" s="101">
        <v>6927647</v>
      </c>
      <c r="BB29" s="101">
        <v>7455350</v>
      </c>
      <c r="BC29" s="101"/>
      <c r="BD29" s="101"/>
      <c r="BE29" s="101"/>
      <c r="BF29" s="98"/>
      <c r="BG29" s="262">
        <v>77966.502222222218</v>
      </c>
      <c r="BH29" s="85"/>
      <c r="BI29" s="85"/>
    </row>
    <row r="30" spans="1:61" ht="31.5" customHeight="1" outlineLevel="2" x14ac:dyDescent="0.3">
      <c r="A30" s="133" t="s">
        <v>143</v>
      </c>
      <c r="B30" s="95" t="s">
        <v>62</v>
      </c>
      <c r="C30" s="285"/>
      <c r="D30" s="104" t="s">
        <v>41</v>
      </c>
      <c r="E30" s="98">
        <v>69276.469999999987</v>
      </c>
      <c r="F30" s="98">
        <v>41566</v>
      </c>
      <c r="G30" s="98">
        <v>-27710.469999999987</v>
      </c>
      <c r="H30" s="99">
        <v>0.6000017033200451</v>
      </c>
      <c r="I30" s="98">
        <v>69276.469999999987</v>
      </c>
      <c r="J30" s="98">
        <v>69276</v>
      </c>
      <c r="K30" s="98">
        <v>-0.46999999998661224</v>
      </c>
      <c r="L30" s="99">
        <v>0.99999321558965137</v>
      </c>
      <c r="M30" s="98">
        <v>69276.469999999987</v>
      </c>
      <c r="N30" s="98">
        <v>69276</v>
      </c>
      <c r="O30" s="98">
        <v>-0.46999999998661224</v>
      </c>
      <c r="P30" s="99">
        <v>0.99999321558965137</v>
      </c>
      <c r="Q30" s="98">
        <v>69276.469999999987</v>
      </c>
      <c r="R30" s="98">
        <v>69276</v>
      </c>
      <c r="S30" s="98">
        <v>-0.46999999998661224</v>
      </c>
      <c r="T30" s="99">
        <v>0</v>
      </c>
      <c r="U30" s="98">
        <v>69276.469999999987</v>
      </c>
      <c r="V30" s="100">
        <v>69276</v>
      </c>
      <c r="W30" s="98">
        <v>-0.46999999998661224</v>
      </c>
      <c r="X30" s="99">
        <v>0</v>
      </c>
      <c r="Y30" s="98">
        <v>69276.469999999987</v>
      </c>
      <c r="Z30" s="100">
        <v>69276</v>
      </c>
      <c r="AA30" s="98">
        <v>-0.46999999998661224</v>
      </c>
      <c r="AB30" s="99">
        <v>0</v>
      </c>
      <c r="AC30" s="98">
        <v>69276.469999999987</v>
      </c>
      <c r="AD30" s="100">
        <v>69276</v>
      </c>
      <c r="AE30" s="98">
        <v>-0.46999999998661224</v>
      </c>
      <c r="AF30" s="99">
        <v>0</v>
      </c>
      <c r="AG30" s="98">
        <v>69276.469999999987</v>
      </c>
      <c r="AH30" s="98">
        <v>69276</v>
      </c>
      <c r="AI30" s="98">
        <v>-0.46999999998661224</v>
      </c>
      <c r="AJ30" s="99">
        <v>0</v>
      </c>
      <c r="AK30" s="98">
        <v>-0.46999999998661224</v>
      </c>
      <c r="AL30" s="98"/>
      <c r="AM30" s="98">
        <v>0.46999999998661224</v>
      </c>
      <c r="AN30" s="99">
        <v>0</v>
      </c>
      <c r="AO30" s="98">
        <v>0.46999999998661224</v>
      </c>
      <c r="AP30" s="98"/>
      <c r="AQ30" s="98">
        <v>-0.46999999998661224</v>
      </c>
      <c r="AR30" s="99">
        <v>0</v>
      </c>
      <c r="AS30" s="98">
        <v>-0.46999999998661224</v>
      </c>
      <c r="AT30" s="98"/>
      <c r="AU30" s="98">
        <v>0.46999999998661224</v>
      </c>
      <c r="AV30" s="99">
        <v>0</v>
      </c>
      <c r="AW30" s="98">
        <v>0.46999999998661224</v>
      </c>
      <c r="AX30" s="98"/>
      <c r="AY30" s="98">
        <v>-0.46999999998661224</v>
      </c>
      <c r="AZ30" s="99">
        <v>0</v>
      </c>
      <c r="BA30" s="101">
        <v>803602</v>
      </c>
      <c r="BB30" s="101">
        <v>895000</v>
      </c>
      <c r="BC30" s="101"/>
      <c r="BD30" s="101"/>
      <c r="BE30" s="101"/>
      <c r="BF30" s="98"/>
      <c r="BG30" s="85"/>
      <c r="BH30" s="85"/>
      <c r="BI30" s="85"/>
    </row>
    <row r="31" spans="1:61" ht="25.5" customHeight="1" outlineLevel="2" x14ac:dyDescent="0.3">
      <c r="A31" s="133" t="s">
        <v>144</v>
      </c>
      <c r="B31" s="95" t="s">
        <v>65</v>
      </c>
      <c r="C31" s="285"/>
      <c r="D31" s="104" t="s">
        <v>42</v>
      </c>
      <c r="E31" s="98">
        <v>577303.91666666663</v>
      </c>
      <c r="F31" s="98">
        <v>346244</v>
      </c>
      <c r="G31" s="98">
        <v>-231059.91666666663</v>
      </c>
      <c r="H31" s="99">
        <v>0.59976035153061358</v>
      </c>
      <c r="I31" s="98">
        <v>577303.91666666663</v>
      </c>
      <c r="J31" s="98">
        <v>577073</v>
      </c>
      <c r="K31" s="98">
        <v>-230.91666666662786</v>
      </c>
      <c r="L31" s="99">
        <v>0.99960000848773045</v>
      </c>
      <c r="M31" s="98">
        <v>577303.91666666663</v>
      </c>
      <c r="N31" s="98">
        <v>577073</v>
      </c>
      <c r="O31" s="98">
        <v>-230.91666666662786</v>
      </c>
      <c r="P31" s="99">
        <v>0.99960000848773045</v>
      </c>
      <c r="Q31" s="98">
        <v>577303.91666666663</v>
      </c>
      <c r="R31" s="98">
        <v>577073</v>
      </c>
      <c r="S31" s="98">
        <v>-230.91666666662786</v>
      </c>
      <c r="T31" s="99">
        <v>0</v>
      </c>
      <c r="U31" s="98">
        <v>577303.91666666663</v>
      </c>
      <c r="V31" s="100">
        <v>577073</v>
      </c>
      <c r="W31" s="98">
        <v>-230.91666666662786</v>
      </c>
      <c r="X31" s="99">
        <v>0</v>
      </c>
      <c r="Y31" s="98">
        <v>577303.91666666663</v>
      </c>
      <c r="Z31" s="100">
        <v>577073</v>
      </c>
      <c r="AA31" s="98">
        <v>-230.91666666662786</v>
      </c>
      <c r="AB31" s="99">
        <v>0</v>
      </c>
      <c r="AC31" s="98">
        <v>577303.91666666663</v>
      </c>
      <c r="AD31" s="100">
        <v>577073</v>
      </c>
      <c r="AE31" s="98">
        <v>-230.91666666662786</v>
      </c>
      <c r="AF31" s="99">
        <v>0</v>
      </c>
      <c r="AG31" s="98">
        <v>577303.91666666663</v>
      </c>
      <c r="AH31" s="98">
        <v>577073</v>
      </c>
      <c r="AI31" s="98">
        <v>-230.91666666662786</v>
      </c>
      <c r="AJ31" s="99">
        <v>0</v>
      </c>
      <c r="AK31" s="98">
        <v>-230.91666666662786</v>
      </c>
      <c r="AL31" s="98"/>
      <c r="AM31" s="98">
        <v>230.91666666662786</v>
      </c>
      <c r="AN31" s="99">
        <v>0</v>
      </c>
      <c r="AO31" s="98">
        <v>230.91666666662786</v>
      </c>
      <c r="AP31" s="98"/>
      <c r="AQ31" s="98">
        <v>-230.91666666662786</v>
      </c>
      <c r="AR31" s="99">
        <v>0</v>
      </c>
      <c r="AS31" s="98">
        <v>-230.91666666662786</v>
      </c>
      <c r="AT31" s="98"/>
      <c r="AU31" s="98">
        <v>230.91666666662786</v>
      </c>
      <c r="AV31" s="99">
        <v>0</v>
      </c>
      <c r="AW31" s="98">
        <v>230.91666666662786</v>
      </c>
      <c r="AX31" s="98"/>
      <c r="AY31" s="98">
        <v>-230.91666666662786</v>
      </c>
      <c r="AZ31" s="99">
        <v>0</v>
      </c>
      <c r="BA31" s="101">
        <v>6694047</v>
      </c>
      <c r="BB31" s="101">
        <v>7455350</v>
      </c>
      <c r="BC31" s="101"/>
      <c r="BD31" s="101"/>
      <c r="BE31" s="101"/>
      <c r="BF31" s="98"/>
      <c r="BG31" s="85"/>
      <c r="BH31" s="85"/>
      <c r="BI31" s="85"/>
    </row>
    <row r="32" spans="1:61" ht="24.75" customHeight="1" outlineLevel="1" x14ac:dyDescent="0.3">
      <c r="A32" s="133" t="s">
        <v>145</v>
      </c>
      <c r="B32" s="95" t="s">
        <v>67</v>
      </c>
      <c r="C32" s="285"/>
      <c r="D32" s="104" t="s">
        <v>43</v>
      </c>
      <c r="E32" s="98">
        <v>288882.8799</v>
      </c>
      <c r="F32" s="98">
        <v>173330</v>
      </c>
      <c r="G32" s="98">
        <v>-115552.8799</v>
      </c>
      <c r="H32" s="99">
        <v>0.60000094176574292</v>
      </c>
      <c r="I32" s="98">
        <v>288882.8799</v>
      </c>
      <c r="J32" s="98">
        <v>288883</v>
      </c>
      <c r="K32" s="98">
        <v>0.12010000000009313</v>
      </c>
      <c r="L32" s="99">
        <v>1.0000004157394167</v>
      </c>
      <c r="M32" s="98">
        <v>288882.8799</v>
      </c>
      <c r="N32" s="98">
        <v>288883</v>
      </c>
      <c r="O32" s="98">
        <v>0.12010000000009313</v>
      </c>
      <c r="P32" s="99">
        <v>1.0000004157394167</v>
      </c>
      <c r="Q32" s="98">
        <v>288882.8799</v>
      </c>
      <c r="R32" s="98">
        <v>288882.8799</v>
      </c>
      <c r="S32" s="98">
        <v>0</v>
      </c>
      <c r="T32" s="99">
        <v>1</v>
      </c>
      <c r="U32" s="98">
        <v>288882.8799</v>
      </c>
      <c r="V32" s="100">
        <v>0</v>
      </c>
      <c r="W32" s="98">
        <v>-288882.8799</v>
      </c>
      <c r="X32" s="99">
        <v>0</v>
      </c>
      <c r="Y32" s="98">
        <v>288882.8799</v>
      </c>
      <c r="Z32" s="100">
        <v>288883</v>
      </c>
      <c r="AA32" s="98">
        <v>0.12010000000009313</v>
      </c>
      <c r="AB32" s="99">
        <v>1.0000004157394167</v>
      </c>
      <c r="AC32" s="98">
        <v>288882.8799</v>
      </c>
      <c r="AD32" s="100">
        <v>288883</v>
      </c>
      <c r="AE32" s="98">
        <v>0.12010000000009313</v>
      </c>
      <c r="AF32" s="99">
        <v>1.0000004157394167</v>
      </c>
      <c r="AG32" s="98">
        <v>288882.8799</v>
      </c>
      <c r="AH32" s="98">
        <v>288883</v>
      </c>
      <c r="AI32" s="98">
        <v>0.12010000000009313</v>
      </c>
      <c r="AJ32" s="99">
        <v>1.0000004157394167</v>
      </c>
      <c r="AK32" s="98">
        <v>0.12010000000009313</v>
      </c>
      <c r="AL32" s="98"/>
      <c r="AM32" s="98">
        <v>-0.12010000000009313</v>
      </c>
      <c r="AN32" s="99">
        <v>0</v>
      </c>
      <c r="AO32" s="98">
        <v>-0.12010000000009313</v>
      </c>
      <c r="AP32" s="98"/>
      <c r="AQ32" s="98">
        <v>0.12010000000009313</v>
      </c>
      <c r="AR32" s="99">
        <v>0</v>
      </c>
      <c r="AS32" s="98">
        <v>0.12010000000009313</v>
      </c>
      <c r="AT32" s="98"/>
      <c r="AU32" s="98">
        <v>-0.12010000000009313</v>
      </c>
      <c r="AV32" s="99">
        <v>0</v>
      </c>
      <c r="AW32" s="98">
        <v>-0.12010000000009313</v>
      </c>
      <c r="AX32" s="98"/>
      <c r="AY32" s="98">
        <v>0.12010000000009313</v>
      </c>
      <c r="AZ32" s="99">
        <v>0</v>
      </c>
      <c r="BA32" s="101">
        <v>3351043</v>
      </c>
      <c r="BB32" s="101">
        <v>3732150</v>
      </c>
      <c r="BC32" s="101"/>
      <c r="BD32" s="101"/>
      <c r="BE32" s="101"/>
      <c r="BF32" s="98"/>
      <c r="BG32" s="85"/>
      <c r="BH32" s="85"/>
      <c r="BI32" s="85"/>
    </row>
    <row r="33" spans="1:59" ht="24.75" customHeight="1" outlineLevel="1" x14ac:dyDescent="0.3">
      <c r="A33" s="133" t="s">
        <v>146</v>
      </c>
      <c r="B33" s="95" t="s">
        <v>147</v>
      </c>
      <c r="C33" s="286"/>
      <c r="D33" s="104" t="s">
        <v>44</v>
      </c>
      <c r="E33" s="98">
        <v>2704000</v>
      </c>
      <c r="F33" s="98">
        <v>1247892</v>
      </c>
      <c r="G33" s="98">
        <v>-1456108</v>
      </c>
      <c r="H33" s="99">
        <v>0.46149852071005915</v>
      </c>
      <c r="I33" s="98">
        <v>2704000</v>
      </c>
      <c r="J33" s="98">
        <v>2079818</v>
      </c>
      <c r="K33" s="98">
        <v>-624182</v>
      </c>
      <c r="L33" s="99">
        <v>0.76916346153846149</v>
      </c>
      <c r="M33" s="98">
        <v>2704000</v>
      </c>
      <c r="N33" s="98">
        <v>2079818</v>
      </c>
      <c r="O33" s="98">
        <v>-624182</v>
      </c>
      <c r="P33" s="99">
        <v>0.76916346153846149</v>
      </c>
      <c r="Q33" s="98">
        <v>2704000</v>
      </c>
      <c r="R33" s="98">
        <v>2079818</v>
      </c>
      <c r="S33" s="98">
        <v>-624182</v>
      </c>
      <c r="T33" s="99">
        <v>0.76916346153846149</v>
      </c>
      <c r="U33" s="98">
        <v>2704000</v>
      </c>
      <c r="V33" s="100">
        <v>2079818</v>
      </c>
      <c r="W33" s="98">
        <v>-624182</v>
      </c>
      <c r="X33" s="99">
        <v>0.76916346153846149</v>
      </c>
      <c r="Y33" s="98">
        <v>2704000</v>
      </c>
      <c r="Z33" s="100">
        <v>2079818</v>
      </c>
      <c r="AA33" s="98">
        <v>-624182</v>
      </c>
      <c r="AB33" s="99">
        <v>0.76916346153846149</v>
      </c>
      <c r="AC33" s="98">
        <v>2704000</v>
      </c>
      <c r="AD33" s="100">
        <v>2079818</v>
      </c>
      <c r="AE33" s="98">
        <v>-624182</v>
      </c>
      <c r="AF33" s="99">
        <v>0.76916346153846149</v>
      </c>
      <c r="AG33" s="98">
        <v>2704000</v>
      </c>
      <c r="AH33" s="98">
        <v>2079818</v>
      </c>
      <c r="AI33" s="98">
        <v>-624182</v>
      </c>
      <c r="AJ33" s="99">
        <v>0.76916346153846149</v>
      </c>
      <c r="AK33" s="98">
        <v>-624182</v>
      </c>
      <c r="AL33" s="98"/>
      <c r="AM33" s="98">
        <v>624182</v>
      </c>
      <c r="AN33" s="99">
        <v>0</v>
      </c>
      <c r="AO33" s="98">
        <v>624182</v>
      </c>
      <c r="AP33" s="98"/>
      <c r="AQ33" s="98">
        <v>-624182</v>
      </c>
      <c r="AR33" s="99">
        <v>0</v>
      </c>
      <c r="AS33" s="98">
        <v>-624182</v>
      </c>
      <c r="AT33" s="98"/>
      <c r="AU33" s="98">
        <v>624182</v>
      </c>
      <c r="AV33" s="99">
        <v>0</v>
      </c>
      <c r="AW33" s="98">
        <v>624182</v>
      </c>
      <c r="AX33" s="98"/>
      <c r="AY33" s="98">
        <v>-624182</v>
      </c>
      <c r="AZ33" s="99">
        <v>0</v>
      </c>
      <c r="BA33" s="134">
        <v>21813829</v>
      </c>
      <c r="BB33" s="258">
        <v>24507190</v>
      </c>
      <c r="BC33" s="246"/>
      <c r="BD33" s="134"/>
      <c r="BE33" s="134"/>
      <c r="BF33" s="100"/>
      <c r="BG33" s="85"/>
    </row>
    <row r="34" spans="1:59" ht="24.75" customHeight="1" outlineLevel="1" x14ac:dyDescent="0.3">
      <c r="A34" s="133"/>
      <c r="B34" s="95" t="s">
        <v>148</v>
      </c>
      <c r="C34" s="97" t="s">
        <v>149</v>
      </c>
      <c r="D34" s="104"/>
      <c r="E34" s="98"/>
      <c r="F34" s="98"/>
      <c r="G34" s="98"/>
      <c r="H34" s="99"/>
      <c r="I34" s="98"/>
      <c r="J34" s="98"/>
      <c r="K34" s="98"/>
      <c r="L34" s="99"/>
      <c r="M34" s="98"/>
      <c r="N34" s="98"/>
      <c r="O34" s="98"/>
      <c r="P34" s="99"/>
      <c r="Q34" s="98"/>
      <c r="R34" s="98"/>
      <c r="S34" s="98"/>
      <c r="T34" s="99"/>
      <c r="U34" s="98"/>
      <c r="V34" s="100"/>
      <c r="W34" s="98"/>
      <c r="X34" s="99"/>
      <c r="Y34" s="98"/>
      <c r="Z34" s="100"/>
      <c r="AA34" s="98"/>
      <c r="AB34" s="99"/>
      <c r="AC34" s="98"/>
      <c r="AD34" s="100"/>
      <c r="AE34" s="98"/>
      <c r="AF34" s="99"/>
      <c r="AG34" s="98"/>
      <c r="AH34" s="98"/>
      <c r="AI34" s="98"/>
      <c r="AJ34" s="99"/>
      <c r="AK34" s="98"/>
      <c r="AL34" s="98"/>
      <c r="AM34" s="98"/>
      <c r="AN34" s="99"/>
      <c r="AO34" s="98"/>
      <c r="AP34" s="98"/>
      <c r="AQ34" s="98"/>
      <c r="AR34" s="99"/>
      <c r="AS34" s="98"/>
      <c r="AT34" s="98"/>
      <c r="AU34" s="98"/>
      <c r="AV34" s="99"/>
      <c r="AW34" s="98"/>
      <c r="AX34" s="98"/>
      <c r="AY34" s="98"/>
      <c r="AZ34" s="99"/>
      <c r="BA34" s="134"/>
      <c r="BB34" s="134">
        <v>20000000</v>
      </c>
      <c r="BC34" s="134"/>
      <c r="BD34" s="100">
        <v>66256710</v>
      </c>
      <c r="BE34" s="134"/>
      <c r="BF34" s="100"/>
      <c r="BG34" s="85"/>
    </row>
    <row r="35" spans="1:59" ht="24" customHeight="1" x14ac:dyDescent="0.3">
      <c r="A35" s="86"/>
      <c r="B35" s="128">
        <v>2</v>
      </c>
      <c r="C35" s="136" t="s">
        <v>45</v>
      </c>
      <c r="D35" s="137"/>
      <c r="E35" s="129">
        <v>4971900</v>
      </c>
      <c r="F35" s="129">
        <v>4971900</v>
      </c>
      <c r="G35" s="129">
        <v>0</v>
      </c>
      <c r="H35" s="130">
        <v>1</v>
      </c>
      <c r="I35" s="129">
        <v>4971900</v>
      </c>
      <c r="J35" s="129">
        <v>4971900</v>
      </c>
      <c r="K35" s="129">
        <v>0</v>
      </c>
      <c r="L35" s="130">
        <v>1</v>
      </c>
      <c r="M35" s="129">
        <v>4971900</v>
      </c>
      <c r="N35" s="129">
        <v>4971900</v>
      </c>
      <c r="O35" s="129">
        <v>0</v>
      </c>
      <c r="P35" s="130">
        <v>1</v>
      </c>
      <c r="Q35" s="129">
        <v>4971900</v>
      </c>
      <c r="R35" s="129">
        <v>4972392</v>
      </c>
      <c r="S35" s="129">
        <v>492</v>
      </c>
      <c r="T35" s="138">
        <v>1.0000989561334701</v>
      </c>
      <c r="U35" s="129">
        <v>4971900</v>
      </c>
      <c r="V35" s="131">
        <v>4972392</v>
      </c>
      <c r="W35" s="129">
        <v>492</v>
      </c>
      <c r="X35" s="130">
        <v>1.0000989561334701</v>
      </c>
      <c r="Y35" s="129">
        <v>4971900</v>
      </c>
      <c r="Z35" s="131">
        <v>5072392</v>
      </c>
      <c r="AA35" s="129">
        <v>100492</v>
      </c>
      <c r="AB35" s="130">
        <v>1.020211991391621</v>
      </c>
      <c r="AC35" s="129">
        <v>4971900</v>
      </c>
      <c r="AD35" s="131">
        <v>4972392</v>
      </c>
      <c r="AE35" s="129">
        <v>492</v>
      </c>
      <c r="AF35" s="130">
        <v>1.0000989561334701</v>
      </c>
      <c r="AG35" s="129">
        <v>4971900</v>
      </c>
      <c r="AH35" s="129">
        <v>4971900</v>
      </c>
      <c r="AI35" s="129">
        <v>0</v>
      </c>
      <c r="AJ35" s="130">
        <v>1</v>
      </c>
      <c r="AK35" s="129">
        <v>0</v>
      </c>
      <c r="AL35" s="129">
        <v>0</v>
      </c>
      <c r="AM35" s="129">
        <v>0</v>
      </c>
      <c r="AN35" s="130" t="s">
        <v>150</v>
      </c>
      <c r="AO35" s="129">
        <v>0</v>
      </c>
      <c r="AP35" s="129">
        <v>0</v>
      </c>
      <c r="AQ35" s="129">
        <v>0</v>
      </c>
      <c r="AR35" s="130" t="s">
        <v>150</v>
      </c>
      <c r="AS35" s="129">
        <v>0</v>
      </c>
      <c r="AT35" s="129">
        <v>0</v>
      </c>
      <c r="AU35" s="129">
        <v>0</v>
      </c>
      <c r="AV35" s="130" t="s">
        <v>150</v>
      </c>
      <c r="AW35" s="129">
        <v>0</v>
      </c>
      <c r="AX35" s="129">
        <v>0</v>
      </c>
      <c r="AY35" s="129">
        <v>0</v>
      </c>
      <c r="AZ35" s="130" t="s">
        <v>150</v>
      </c>
      <c r="BA35" s="129">
        <v>60502800</v>
      </c>
      <c r="BB35" s="129">
        <v>50737750</v>
      </c>
      <c r="BC35" s="255">
        <v>0.17891057808627644</v>
      </c>
      <c r="BD35" s="129">
        <v>42092550</v>
      </c>
      <c r="BE35" s="210">
        <v>92830300</v>
      </c>
      <c r="BF35" s="129">
        <v>150000000</v>
      </c>
      <c r="BG35" s="89"/>
    </row>
    <row r="36" spans="1:59" ht="21" customHeight="1" outlineLevel="1" x14ac:dyDescent="0.3">
      <c r="A36" s="133" t="s">
        <v>151</v>
      </c>
      <c r="B36" s="139" t="s">
        <v>71</v>
      </c>
      <c r="C36" s="140" t="s">
        <v>46</v>
      </c>
      <c r="D36" s="141" t="s">
        <v>47</v>
      </c>
      <c r="E36" s="110">
        <v>2000000</v>
      </c>
      <c r="F36" s="110">
        <v>2000000</v>
      </c>
      <c r="G36" s="110">
        <v>0</v>
      </c>
      <c r="H36" s="111">
        <v>1</v>
      </c>
      <c r="I36" s="110">
        <v>2000000</v>
      </c>
      <c r="J36" s="110">
        <v>2000000</v>
      </c>
      <c r="K36" s="110">
        <v>0</v>
      </c>
      <c r="L36" s="111">
        <v>1</v>
      </c>
      <c r="M36" s="110">
        <v>2000000</v>
      </c>
      <c r="N36" s="110">
        <v>2000000</v>
      </c>
      <c r="O36" s="110">
        <v>0</v>
      </c>
      <c r="P36" s="111">
        <v>1</v>
      </c>
      <c r="Q36" s="110">
        <v>2000000</v>
      </c>
      <c r="R36" s="110">
        <v>2000000</v>
      </c>
      <c r="S36" s="110">
        <v>0</v>
      </c>
      <c r="T36" s="111">
        <v>1</v>
      </c>
      <c r="U36" s="110">
        <v>2000000</v>
      </c>
      <c r="V36" s="112">
        <v>2000000</v>
      </c>
      <c r="W36" s="110">
        <v>0</v>
      </c>
      <c r="X36" s="111">
        <v>1</v>
      </c>
      <c r="Y36" s="110">
        <v>2000000</v>
      </c>
      <c r="Z36" s="112">
        <v>2000000</v>
      </c>
      <c r="AA36" s="110">
        <v>0</v>
      </c>
      <c r="AB36" s="111">
        <v>1</v>
      </c>
      <c r="AC36" s="110">
        <v>2000000</v>
      </c>
      <c r="AD36" s="112">
        <v>2000000</v>
      </c>
      <c r="AE36" s="110">
        <v>0</v>
      </c>
      <c r="AF36" s="111">
        <v>1</v>
      </c>
      <c r="AG36" s="98">
        <v>2000000</v>
      </c>
      <c r="AH36" s="98">
        <v>2000000</v>
      </c>
      <c r="AI36" s="110">
        <v>0</v>
      </c>
      <c r="AJ36" s="111">
        <v>1</v>
      </c>
      <c r="AK36" s="110">
        <v>0</v>
      </c>
      <c r="AL36" s="110"/>
      <c r="AM36" s="110">
        <v>0</v>
      </c>
      <c r="AN36" s="111" t="s">
        <v>150</v>
      </c>
      <c r="AO36" s="110">
        <v>0</v>
      </c>
      <c r="AP36" s="110"/>
      <c r="AQ36" s="110">
        <v>0</v>
      </c>
      <c r="AR36" s="111" t="s">
        <v>150</v>
      </c>
      <c r="AS36" s="110">
        <v>0</v>
      </c>
      <c r="AT36" s="110"/>
      <c r="AU36" s="110">
        <v>0</v>
      </c>
      <c r="AV36" s="111" t="s">
        <v>150</v>
      </c>
      <c r="AW36" s="110">
        <v>0</v>
      </c>
      <c r="AX36" s="110"/>
      <c r="AY36" s="110">
        <v>0</v>
      </c>
      <c r="AZ36" s="111" t="s">
        <v>150</v>
      </c>
      <c r="BA36" s="113">
        <v>24000000</v>
      </c>
      <c r="BB36" s="113">
        <v>25100000</v>
      </c>
      <c r="BC36" s="113"/>
      <c r="BD36" s="113"/>
      <c r="BE36" s="113"/>
      <c r="BF36" s="110"/>
      <c r="BG36" s="115"/>
    </row>
    <row r="37" spans="1:59" ht="24" customHeight="1" outlineLevel="1" x14ac:dyDescent="0.3">
      <c r="A37" s="133" t="s">
        <v>152</v>
      </c>
      <c r="B37" s="95" t="s">
        <v>74</v>
      </c>
      <c r="C37" s="143" t="s">
        <v>48</v>
      </c>
      <c r="D37" s="104" t="s">
        <v>49</v>
      </c>
      <c r="E37" s="98">
        <v>2971900</v>
      </c>
      <c r="F37" s="98">
        <v>2971900</v>
      </c>
      <c r="G37" s="98">
        <v>0</v>
      </c>
      <c r="H37" s="99">
        <v>1</v>
      </c>
      <c r="I37" s="98">
        <v>2971900</v>
      </c>
      <c r="J37" s="98">
        <v>2971900</v>
      </c>
      <c r="K37" s="98">
        <v>0</v>
      </c>
      <c r="L37" s="99">
        <v>1</v>
      </c>
      <c r="M37" s="98">
        <v>2971900</v>
      </c>
      <c r="N37" s="98">
        <v>2971900</v>
      </c>
      <c r="O37" s="98">
        <v>0</v>
      </c>
      <c r="P37" s="99">
        <v>1</v>
      </c>
      <c r="Q37" s="98">
        <v>2971900</v>
      </c>
      <c r="R37" s="110">
        <v>2972392</v>
      </c>
      <c r="S37" s="98">
        <v>492</v>
      </c>
      <c r="T37" s="99">
        <v>1.0001655506578284</v>
      </c>
      <c r="U37" s="98">
        <v>2971900</v>
      </c>
      <c r="V37" s="100">
        <v>2972392</v>
      </c>
      <c r="W37" s="98">
        <v>492</v>
      </c>
      <c r="X37" s="99">
        <v>1.0001655506578284</v>
      </c>
      <c r="Y37" s="110">
        <v>2971900</v>
      </c>
      <c r="Z37" s="100">
        <v>3072392</v>
      </c>
      <c r="AA37" s="98">
        <v>100492</v>
      </c>
      <c r="AB37" s="99">
        <v>1.0338140583465123</v>
      </c>
      <c r="AC37" s="110">
        <v>2971900</v>
      </c>
      <c r="AD37" s="100">
        <v>2972392</v>
      </c>
      <c r="AE37" s="98">
        <v>492</v>
      </c>
      <c r="AF37" s="99">
        <v>1.0001655506578284</v>
      </c>
      <c r="AG37" s="98">
        <v>2971900</v>
      </c>
      <c r="AH37" s="98">
        <v>2971900</v>
      </c>
      <c r="AI37" s="98">
        <v>0</v>
      </c>
      <c r="AJ37" s="99">
        <v>1</v>
      </c>
      <c r="AK37" s="98">
        <v>0</v>
      </c>
      <c r="AL37" s="98"/>
      <c r="AM37" s="98">
        <v>0</v>
      </c>
      <c r="AN37" s="99" t="s">
        <v>150</v>
      </c>
      <c r="AO37" s="98">
        <v>0</v>
      </c>
      <c r="AP37" s="98"/>
      <c r="AQ37" s="98">
        <v>0</v>
      </c>
      <c r="AR37" s="99" t="s">
        <v>150</v>
      </c>
      <c r="AS37" s="98">
        <v>0</v>
      </c>
      <c r="AT37" s="98"/>
      <c r="AU37" s="98">
        <v>0</v>
      </c>
      <c r="AV37" s="99" t="s">
        <v>150</v>
      </c>
      <c r="AW37" s="98">
        <v>0</v>
      </c>
      <c r="AX37" s="98"/>
      <c r="AY37" s="98">
        <v>0</v>
      </c>
      <c r="AZ37" s="99" t="s">
        <v>150</v>
      </c>
      <c r="BA37" s="101">
        <v>36502800</v>
      </c>
      <c r="BB37" s="101">
        <v>7429750</v>
      </c>
      <c r="BC37" s="101"/>
      <c r="BD37" s="101"/>
      <c r="BE37" s="101"/>
      <c r="BF37" s="98"/>
      <c r="BG37" s="85"/>
    </row>
    <row r="38" spans="1:59" ht="24" customHeight="1" outlineLevel="1" x14ac:dyDescent="0.3">
      <c r="A38" s="133"/>
      <c r="B38" s="95" t="s">
        <v>77</v>
      </c>
      <c r="C38" s="143" t="s">
        <v>239</v>
      </c>
      <c r="D38" s="104" t="s">
        <v>49</v>
      </c>
      <c r="E38" s="98"/>
      <c r="F38" s="98"/>
      <c r="G38" s="98"/>
      <c r="H38" s="99"/>
      <c r="I38" s="98"/>
      <c r="J38" s="98"/>
      <c r="K38" s="98"/>
      <c r="L38" s="99"/>
      <c r="M38" s="98"/>
      <c r="N38" s="98"/>
      <c r="O38" s="98"/>
      <c r="P38" s="99"/>
      <c r="Q38" s="98"/>
      <c r="R38" s="110"/>
      <c r="S38" s="98"/>
      <c r="T38" s="99"/>
      <c r="U38" s="98"/>
      <c r="V38" s="100"/>
      <c r="W38" s="98"/>
      <c r="X38" s="99"/>
      <c r="Y38" s="110"/>
      <c r="Z38" s="100"/>
      <c r="AA38" s="98"/>
      <c r="AB38" s="99"/>
      <c r="AC38" s="110"/>
      <c r="AD38" s="100"/>
      <c r="AE38" s="98"/>
      <c r="AF38" s="99"/>
      <c r="AG38" s="98"/>
      <c r="AH38" s="98"/>
      <c r="AI38" s="98"/>
      <c r="AJ38" s="99"/>
      <c r="AK38" s="98"/>
      <c r="AL38" s="98"/>
      <c r="AM38" s="98"/>
      <c r="AN38" s="99"/>
      <c r="AO38" s="98"/>
      <c r="AP38" s="98"/>
      <c r="AQ38" s="98"/>
      <c r="AR38" s="99"/>
      <c r="AS38" s="98"/>
      <c r="AT38" s="98"/>
      <c r="AU38" s="98"/>
      <c r="AV38" s="99"/>
      <c r="AW38" s="98"/>
      <c r="AX38" s="98"/>
      <c r="AY38" s="98"/>
      <c r="AZ38" s="99"/>
      <c r="BA38" s="101"/>
      <c r="BB38" s="110">
        <v>4000000</v>
      </c>
      <c r="BC38" s="110"/>
      <c r="BD38" s="98"/>
      <c r="BE38" s="101"/>
      <c r="BF38" s="98">
        <v>150000000</v>
      </c>
      <c r="BG38" s="85"/>
    </row>
    <row r="39" spans="1:59" ht="24" customHeight="1" outlineLevel="1" x14ac:dyDescent="0.3">
      <c r="A39" s="133"/>
      <c r="B39" s="95" t="s">
        <v>154</v>
      </c>
      <c r="C39" s="143" t="s">
        <v>155</v>
      </c>
      <c r="D39" s="104" t="s">
        <v>49</v>
      </c>
      <c r="E39" s="98"/>
      <c r="F39" s="98"/>
      <c r="G39" s="98"/>
      <c r="H39" s="99"/>
      <c r="I39" s="98"/>
      <c r="J39" s="98"/>
      <c r="K39" s="98"/>
      <c r="L39" s="99"/>
      <c r="M39" s="98"/>
      <c r="N39" s="98"/>
      <c r="O39" s="98"/>
      <c r="P39" s="99"/>
      <c r="Q39" s="98"/>
      <c r="R39" s="110"/>
      <c r="S39" s="98"/>
      <c r="T39" s="99"/>
      <c r="U39" s="98"/>
      <c r="V39" s="100"/>
      <c r="W39" s="98"/>
      <c r="X39" s="99"/>
      <c r="Y39" s="110"/>
      <c r="Z39" s="100"/>
      <c r="AA39" s="98"/>
      <c r="AB39" s="99"/>
      <c r="AC39" s="110"/>
      <c r="AD39" s="100"/>
      <c r="AE39" s="98"/>
      <c r="AF39" s="99"/>
      <c r="AG39" s="98"/>
      <c r="AH39" s="98"/>
      <c r="AI39" s="98"/>
      <c r="AJ39" s="99"/>
      <c r="AK39" s="98"/>
      <c r="AL39" s="98"/>
      <c r="AM39" s="98"/>
      <c r="AN39" s="99"/>
      <c r="AO39" s="98"/>
      <c r="AP39" s="98"/>
      <c r="AQ39" s="98"/>
      <c r="AR39" s="99"/>
      <c r="AS39" s="98"/>
      <c r="AT39" s="98"/>
      <c r="AU39" s="98"/>
      <c r="AV39" s="99"/>
      <c r="AW39" s="98"/>
      <c r="AX39" s="98"/>
      <c r="AY39" s="98"/>
      <c r="AZ39" s="99"/>
      <c r="BA39" s="101"/>
      <c r="BB39" s="110">
        <v>4000000</v>
      </c>
      <c r="BC39" s="110"/>
      <c r="BD39" s="98">
        <v>42092550</v>
      </c>
      <c r="BE39" s="101"/>
      <c r="BF39" s="98"/>
      <c r="BG39" s="85"/>
    </row>
    <row r="40" spans="1:59" ht="24" customHeight="1" outlineLevel="1" x14ac:dyDescent="0.3">
      <c r="A40" s="133"/>
      <c r="B40" s="95" t="s">
        <v>198</v>
      </c>
      <c r="C40" s="143" t="s">
        <v>240</v>
      </c>
      <c r="D40" s="104" t="s">
        <v>49</v>
      </c>
      <c r="E40" s="98"/>
      <c r="F40" s="98"/>
      <c r="G40" s="98"/>
      <c r="H40" s="99"/>
      <c r="I40" s="98"/>
      <c r="J40" s="98"/>
      <c r="K40" s="98"/>
      <c r="L40" s="99"/>
      <c r="M40" s="98"/>
      <c r="N40" s="98"/>
      <c r="O40" s="98"/>
      <c r="P40" s="99"/>
      <c r="Q40" s="98"/>
      <c r="R40" s="110"/>
      <c r="S40" s="98"/>
      <c r="T40" s="99"/>
      <c r="U40" s="98"/>
      <c r="V40" s="100"/>
      <c r="W40" s="98"/>
      <c r="X40" s="99"/>
      <c r="Y40" s="110"/>
      <c r="Z40" s="100"/>
      <c r="AA40" s="98"/>
      <c r="AB40" s="99"/>
      <c r="AC40" s="110"/>
      <c r="AD40" s="100"/>
      <c r="AE40" s="98"/>
      <c r="AF40" s="99"/>
      <c r="AG40" s="98"/>
      <c r="AH40" s="98"/>
      <c r="AI40" s="98"/>
      <c r="AJ40" s="99"/>
      <c r="AK40" s="98"/>
      <c r="AL40" s="98"/>
      <c r="AM40" s="98"/>
      <c r="AN40" s="99"/>
      <c r="AO40" s="98"/>
      <c r="AP40" s="98"/>
      <c r="AQ40" s="98"/>
      <c r="AR40" s="99"/>
      <c r="AS40" s="98"/>
      <c r="AT40" s="98"/>
      <c r="AU40" s="98"/>
      <c r="AV40" s="99"/>
      <c r="AW40" s="98"/>
      <c r="AX40" s="98"/>
      <c r="AY40" s="98"/>
      <c r="AZ40" s="99"/>
      <c r="BA40" s="101"/>
      <c r="BB40" s="110">
        <v>10208000</v>
      </c>
      <c r="BC40" s="113"/>
      <c r="BD40" s="101"/>
      <c r="BE40" s="101"/>
      <c r="BF40" s="98"/>
      <c r="BG40" s="85"/>
    </row>
    <row r="41" spans="1:59" ht="22.05" customHeight="1" x14ac:dyDescent="0.3">
      <c r="A41" s="86"/>
      <c r="B41" s="128">
        <v>3</v>
      </c>
      <c r="C41" s="257" t="s">
        <v>50</v>
      </c>
      <c r="D41" s="137"/>
      <c r="E41" s="129">
        <v>5583333.333333334</v>
      </c>
      <c r="F41" s="129">
        <v>0</v>
      </c>
      <c r="G41" s="129">
        <v>-5583333.333333334</v>
      </c>
      <c r="H41" s="130">
        <v>0</v>
      </c>
      <c r="I41" s="129">
        <v>5583333.333333334</v>
      </c>
      <c r="J41" s="129">
        <v>0</v>
      </c>
      <c r="K41" s="129">
        <v>-5583333.333333334</v>
      </c>
      <c r="L41" s="130">
        <v>0</v>
      </c>
      <c r="M41" s="129">
        <v>5583333.333333334</v>
      </c>
      <c r="N41" s="129">
        <v>0</v>
      </c>
      <c r="O41" s="129">
        <v>-5583333.333333334</v>
      </c>
      <c r="P41" s="130">
        <v>0</v>
      </c>
      <c r="Q41" s="129">
        <v>-5583333.333333334</v>
      </c>
      <c r="R41" s="129">
        <v>548739</v>
      </c>
      <c r="S41" s="129">
        <v>6132072.333333334</v>
      </c>
      <c r="T41" s="130">
        <v>-9.8281611940298497E-2</v>
      </c>
      <c r="U41" s="129">
        <v>5583333.333333334</v>
      </c>
      <c r="V41" s="131">
        <v>10156035.870000001</v>
      </c>
      <c r="W41" s="129">
        <v>4572702.5366666671</v>
      </c>
      <c r="X41" s="130">
        <v>1.8189914991044775</v>
      </c>
      <c r="Y41" s="129">
        <v>5583333.333333334</v>
      </c>
      <c r="Z41" s="131">
        <v>1137000</v>
      </c>
      <c r="AA41" s="129">
        <v>-4446333.333333333</v>
      </c>
      <c r="AB41" s="130">
        <v>0.20364179104477609</v>
      </c>
      <c r="AC41" s="129">
        <v>5583333.333333334</v>
      </c>
      <c r="AD41" s="131">
        <v>8875060.0600000005</v>
      </c>
      <c r="AE41" s="129">
        <v>3291726.7266666675</v>
      </c>
      <c r="AF41" s="130">
        <v>1.5895629958208954</v>
      </c>
      <c r="AG41" s="129">
        <v>5583333.333333334</v>
      </c>
      <c r="AH41" s="129">
        <v>0</v>
      </c>
      <c r="AI41" s="129">
        <v>-5583333.333333334</v>
      </c>
      <c r="AJ41" s="130">
        <v>0</v>
      </c>
      <c r="AK41" s="129">
        <v>-5583333.333333334</v>
      </c>
      <c r="AL41" s="129">
        <v>0</v>
      </c>
      <c r="AM41" s="129">
        <v>5583333.333333334</v>
      </c>
      <c r="AN41" s="130">
        <v>0</v>
      </c>
      <c r="AO41" s="129">
        <v>5583333.333333334</v>
      </c>
      <c r="AP41" s="129">
        <v>0</v>
      </c>
      <c r="AQ41" s="129">
        <v>-5583333.333333334</v>
      </c>
      <c r="AR41" s="130">
        <v>0</v>
      </c>
      <c r="AS41" s="129">
        <v>-5583333.333333334</v>
      </c>
      <c r="AT41" s="129">
        <v>0</v>
      </c>
      <c r="AU41" s="129">
        <v>5583333.333333334</v>
      </c>
      <c r="AV41" s="130">
        <v>0</v>
      </c>
      <c r="AW41" s="129">
        <v>5583333.333333334</v>
      </c>
      <c r="AX41" s="129">
        <v>0</v>
      </c>
      <c r="AY41" s="129">
        <v>-5583333.333333334</v>
      </c>
      <c r="AZ41" s="130">
        <v>0</v>
      </c>
      <c r="BA41" s="129">
        <v>50229387.859999999</v>
      </c>
      <c r="BB41" s="129">
        <v>146650000</v>
      </c>
      <c r="BC41" s="255">
        <v>0.51711469815576061</v>
      </c>
      <c r="BD41" s="129">
        <v>82500000</v>
      </c>
      <c r="BE41" s="210">
        <v>229150000</v>
      </c>
      <c r="BF41" s="129">
        <v>10000000</v>
      </c>
      <c r="BG41" s="89"/>
    </row>
    <row r="42" spans="1:59" ht="17.55" customHeight="1" outlineLevel="1" x14ac:dyDescent="0.3">
      <c r="A42" s="144" t="s">
        <v>156</v>
      </c>
      <c r="B42" s="95" t="s">
        <v>157</v>
      </c>
      <c r="C42" s="145" t="s">
        <v>195</v>
      </c>
      <c r="D42" s="104" t="s">
        <v>51</v>
      </c>
      <c r="E42" s="98">
        <v>5250000</v>
      </c>
      <c r="F42" s="98">
        <v>0</v>
      </c>
      <c r="G42" s="98">
        <v>-5250000</v>
      </c>
      <c r="H42" s="99">
        <v>0</v>
      </c>
      <c r="I42" s="98">
        <v>5250000</v>
      </c>
      <c r="J42" s="98">
        <v>0</v>
      </c>
      <c r="K42" s="98">
        <v>-5250000</v>
      </c>
      <c r="L42" s="99">
        <v>0</v>
      </c>
      <c r="M42" s="98">
        <v>5250000</v>
      </c>
      <c r="N42" s="98">
        <v>0</v>
      </c>
      <c r="O42" s="98">
        <v>-5250000</v>
      </c>
      <c r="P42" s="99">
        <v>0</v>
      </c>
      <c r="Q42" s="98">
        <v>-5250000</v>
      </c>
      <c r="R42" s="98">
        <v>548739</v>
      </c>
      <c r="S42" s="98">
        <v>5798739</v>
      </c>
      <c r="T42" s="99">
        <v>-0.10452171428571429</v>
      </c>
      <c r="U42" s="98">
        <v>5250000</v>
      </c>
      <c r="V42" s="100">
        <v>10156035.870000001</v>
      </c>
      <c r="W42" s="98">
        <v>4906035.870000001</v>
      </c>
      <c r="X42" s="99">
        <v>1.934483022857143</v>
      </c>
      <c r="Y42" s="98">
        <v>5250000</v>
      </c>
      <c r="Z42" s="100">
        <v>1137000</v>
      </c>
      <c r="AA42" s="98">
        <v>-4113000</v>
      </c>
      <c r="AB42" s="99">
        <v>0.21657142857142858</v>
      </c>
      <c r="AC42" s="98">
        <v>5250000</v>
      </c>
      <c r="AD42" s="100">
        <v>8875060.0600000005</v>
      </c>
      <c r="AE42" s="98">
        <v>3625060.0600000005</v>
      </c>
      <c r="AF42" s="99">
        <v>1.6904876304761907</v>
      </c>
      <c r="AG42" s="98">
        <v>5250000</v>
      </c>
      <c r="AH42" s="98">
        <v>0</v>
      </c>
      <c r="AI42" s="98">
        <v>-5250000</v>
      </c>
      <c r="AJ42" s="99">
        <v>0</v>
      </c>
      <c r="AK42" s="98">
        <v>-5250000</v>
      </c>
      <c r="AL42" s="98"/>
      <c r="AM42" s="98">
        <v>5250000</v>
      </c>
      <c r="AN42" s="99">
        <v>0</v>
      </c>
      <c r="AO42" s="98">
        <v>5250000</v>
      </c>
      <c r="AP42" s="98"/>
      <c r="AQ42" s="98">
        <v>-5250000</v>
      </c>
      <c r="AR42" s="99">
        <v>0</v>
      </c>
      <c r="AS42" s="98">
        <v>-5250000</v>
      </c>
      <c r="AT42" s="98"/>
      <c r="AU42" s="98">
        <v>5250000</v>
      </c>
      <c r="AV42" s="99">
        <v>0</v>
      </c>
      <c r="AW42" s="98">
        <v>5250000</v>
      </c>
      <c r="AX42" s="98"/>
      <c r="AY42" s="98">
        <v>-5250000</v>
      </c>
      <c r="AZ42" s="99">
        <v>0</v>
      </c>
      <c r="BA42" s="101">
        <v>42109851</v>
      </c>
      <c r="BB42" s="101">
        <v>71500000</v>
      </c>
      <c r="BC42" s="101"/>
      <c r="BD42" s="101"/>
      <c r="BE42" s="101"/>
      <c r="BF42" s="98">
        <v>10000000</v>
      </c>
      <c r="BG42" s="85"/>
    </row>
    <row r="43" spans="1:59" ht="18" customHeight="1" outlineLevel="1" x14ac:dyDescent="0.3">
      <c r="A43" s="86"/>
      <c r="B43" s="95" t="s">
        <v>79</v>
      </c>
      <c r="C43" s="145" t="s">
        <v>14</v>
      </c>
      <c r="D43" s="104" t="s">
        <v>51</v>
      </c>
      <c r="E43" s="98">
        <v>41666.666666666664</v>
      </c>
      <c r="F43" s="98">
        <v>0</v>
      </c>
      <c r="G43" s="98">
        <v>-41666.666666666664</v>
      </c>
      <c r="H43" s="99">
        <v>0</v>
      </c>
      <c r="I43" s="98">
        <v>41666.666666666664</v>
      </c>
      <c r="J43" s="98">
        <v>0</v>
      </c>
      <c r="K43" s="98">
        <v>-41666.666666666664</v>
      </c>
      <c r="L43" s="99">
        <v>0</v>
      </c>
      <c r="M43" s="98">
        <v>41666.666666666664</v>
      </c>
      <c r="N43" s="98">
        <v>0</v>
      </c>
      <c r="O43" s="98">
        <v>-41666.666666666664</v>
      </c>
      <c r="P43" s="99">
        <v>0</v>
      </c>
      <c r="Q43" s="98">
        <v>-41666.666666666664</v>
      </c>
      <c r="R43" s="98"/>
      <c r="S43" s="98">
        <v>41666.666666666664</v>
      </c>
      <c r="T43" s="99">
        <v>0</v>
      </c>
      <c r="U43" s="98">
        <v>41666.666666666664</v>
      </c>
      <c r="V43" s="100"/>
      <c r="W43" s="98">
        <v>-41666.666666666664</v>
      </c>
      <c r="X43" s="99">
        <v>0</v>
      </c>
      <c r="Y43" s="98">
        <v>41666.666666666664</v>
      </c>
      <c r="Z43" s="100"/>
      <c r="AA43" s="98">
        <v>-41666.666666666664</v>
      </c>
      <c r="AB43" s="99">
        <v>0</v>
      </c>
      <c r="AC43" s="98">
        <v>41666.666666666664</v>
      </c>
      <c r="AD43" s="100"/>
      <c r="AE43" s="98">
        <v>-41666.666666666664</v>
      </c>
      <c r="AF43" s="99">
        <v>0</v>
      </c>
      <c r="AG43" s="98">
        <v>41666.666666666664</v>
      </c>
      <c r="AH43" s="98">
        <v>0</v>
      </c>
      <c r="AI43" s="98">
        <v>-41666.666666666664</v>
      </c>
      <c r="AJ43" s="99">
        <v>0</v>
      </c>
      <c r="AK43" s="98">
        <v>-41666.666666666664</v>
      </c>
      <c r="AL43" s="98"/>
      <c r="AM43" s="98">
        <v>41666.666666666664</v>
      </c>
      <c r="AN43" s="99">
        <v>0</v>
      </c>
      <c r="AO43" s="98">
        <v>41666.666666666664</v>
      </c>
      <c r="AP43" s="98"/>
      <c r="AQ43" s="98">
        <v>-41666.666666666664</v>
      </c>
      <c r="AR43" s="99">
        <v>0</v>
      </c>
      <c r="AS43" s="98">
        <v>-41666.666666666664</v>
      </c>
      <c r="AT43" s="98"/>
      <c r="AU43" s="98">
        <v>41666.666666666664</v>
      </c>
      <c r="AV43" s="99">
        <v>0</v>
      </c>
      <c r="AW43" s="98">
        <v>41666.666666666664</v>
      </c>
      <c r="AX43" s="98"/>
      <c r="AY43" s="98">
        <v>-41666.666666666664</v>
      </c>
      <c r="AZ43" s="99">
        <v>0</v>
      </c>
      <c r="BA43" s="101">
        <v>0</v>
      </c>
      <c r="BB43" s="101"/>
      <c r="BC43" s="101"/>
      <c r="BD43" s="101"/>
      <c r="BE43" s="101"/>
      <c r="BF43" s="98"/>
      <c r="BG43" s="85"/>
    </row>
    <row r="44" spans="1:59" ht="24" customHeight="1" outlineLevel="1" x14ac:dyDescent="0.3">
      <c r="A44" s="144" t="s">
        <v>158</v>
      </c>
      <c r="B44" s="95" t="s">
        <v>86</v>
      </c>
      <c r="C44" s="145" t="s">
        <v>12</v>
      </c>
      <c r="D44" s="104" t="s">
        <v>51</v>
      </c>
      <c r="E44" s="98">
        <v>166666.66666666666</v>
      </c>
      <c r="F44" s="98">
        <v>0</v>
      </c>
      <c r="G44" s="98">
        <v>-166666.66666666666</v>
      </c>
      <c r="H44" s="99">
        <v>0</v>
      </c>
      <c r="I44" s="98">
        <v>166666.66666666666</v>
      </c>
      <c r="J44" s="98">
        <v>0</v>
      </c>
      <c r="K44" s="98">
        <v>-166666.66666666666</v>
      </c>
      <c r="L44" s="99">
        <v>0</v>
      </c>
      <c r="M44" s="98">
        <v>166666.66666666666</v>
      </c>
      <c r="N44" s="98">
        <v>0</v>
      </c>
      <c r="O44" s="98">
        <v>-166666.66666666666</v>
      </c>
      <c r="P44" s="99">
        <v>0</v>
      </c>
      <c r="Q44" s="98">
        <v>-166666.66666666666</v>
      </c>
      <c r="R44" s="98"/>
      <c r="S44" s="98">
        <v>166666.66666666666</v>
      </c>
      <c r="T44" s="99">
        <v>0</v>
      </c>
      <c r="U44" s="98">
        <v>166666.66666666666</v>
      </c>
      <c r="V44" s="100"/>
      <c r="W44" s="98">
        <v>-166666.66666666666</v>
      </c>
      <c r="X44" s="99">
        <v>0</v>
      </c>
      <c r="Y44" s="98">
        <v>166666.66666666666</v>
      </c>
      <c r="Z44" s="100"/>
      <c r="AA44" s="98">
        <v>-166666.66666666666</v>
      </c>
      <c r="AB44" s="99">
        <v>0</v>
      </c>
      <c r="AC44" s="98">
        <v>166666.66666666666</v>
      </c>
      <c r="AD44" s="100"/>
      <c r="AE44" s="98">
        <v>-166666.66666666666</v>
      </c>
      <c r="AF44" s="99">
        <v>0</v>
      </c>
      <c r="AG44" s="98">
        <v>166666.66666666666</v>
      </c>
      <c r="AH44" s="98">
        <v>0</v>
      </c>
      <c r="AI44" s="98">
        <v>-166666.66666666666</v>
      </c>
      <c r="AJ44" s="99">
        <v>0</v>
      </c>
      <c r="AK44" s="98">
        <v>-166666.66666666666</v>
      </c>
      <c r="AL44" s="98"/>
      <c r="AM44" s="98">
        <v>166666.66666666666</v>
      </c>
      <c r="AN44" s="99">
        <v>0</v>
      </c>
      <c r="AO44" s="98">
        <v>166666.66666666666</v>
      </c>
      <c r="AP44" s="98"/>
      <c r="AQ44" s="98">
        <v>-166666.66666666666</v>
      </c>
      <c r="AR44" s="99">
        <v>0</v>
      </c>
      <c r="AS44" s="98">
        <v>-166666.66666666666</v>
      </c>
      <c r="AT44" s="98"/>
      <c r="AU44" s="98">
        <v>166666.66666666666</v>
      </c>
      <c r="AV44" s="99">
        <v>0</v>
      </c>
      <c r="AW44" s="98">
        <v>166666.66666666666</v>
      </c>
      <c r="AX44" s="98"/>
      <c r="AY44" s="98">
        <v>-166666.66666666666</v>
      </c>
      <c r="AZ44" s="99">
        <v>0</v>
      </c>
      <c r="BA44" s="101">
        <v>8119536.8600000003</v>
      </c>
      <c r="BB44" s="101">
        <v>74650000</v>
      </c>
      <c r="BC44" s="101"/>
      <c r="BD44" s="98">
        <v>17500000</v>
      </c>
      <c r="BE44" s="101"/>
      <c r="BF44" s="98"/>
      <c r="BG44" s="85"/>
    </row>
    <row r="45" spans="1:59" ht="12" customHeight="1" outlineLevel="1" x14ac:dyDescent="0.3">
      <c r="A45" s="86"/>
      <c r="B45" s="95" t="s">
        <v>85</v>
      </c>
      <c r="C45" s="245" t="s">
        <v>17</v>
      </c>
      <c r="D45" s="104" t="s">
        <v>51</v>
      </c>
      <c r="E45" s="98">
        <v>125000</v>
      </c>
      <c r="F45" s="98">
        <v>0</v>
      </c>
      <c r="G45" s="98">
        <v>-125000</v>
      </c>
      <c r="H45" s="99">
        <v>0</v>
      </c>
      <c r="I45" s="98">
        <v>125000</v>
      </c>
      <c r="J45" s="98">
        <v>0</v>
      </c>
      <c r="K45" s="98">
        <v>-125000</v>
      </c>
      <c r="L45" s="99">
        <v>0</v>
      </c>
      <c r="M45" s="98">
        <v>125000</v>
      </c>
      <c r="N45" s="98">
        <v>0</v>
      </c>
      <c r="O45" s="98">
        <v>-125000</v>
      </c>
      <c r="P45" s="99">
        <v>0</v>
      </c>
      <c r="Q45" s="98">
        <v>-125000</v>
      </c>
      <c r="R45" s="98"/>
      <c r="S45" s="98">
        <v>125000</v>
      </c>
      <c r="T45" s="99">
        <v>0</v>
      </c>
      <c r="U45" s="98">
        <v>125000</v>
      </c>
      <c r="V45" s="100"/>
      <c r="W45" s="98">
        <v>-125000</v>
      </c>
      <c r="X45" s="99">
        <v>0</v>
      </c>
      <c r="Y45" s="98">
        <v>125000</v>
      </c>
      <c r="Z45" s="100"/>
      <c r="AA45" s="98">
        <v>-125000</v>
      </c>
      <c r="AB45" s="99">
        <v>0</v>
      </c>
      <c r="AC45" s="98">
        <v>125000</v>
      </c>
      <c r="AD45" s="100"/>
      <c r="AE45" s="98">
        <v>-125000</v>
      </c>
      <c r="AF45" s="99">
        <v>0</v>
      </c>
      <c r="AG45" s="98">
        <v>125000</v>
      </c>
      <c r="AH45" s="98">
        <v>0</v>
      </c>
      <c r="AI45" s="98">
        <v>-125000</v>
      </c>
      <c r="AJ45" s="99">
        <v>0</v>
      </c>
      <c r="AK45" s="98">
        <v>-125000</v>
      </c>
      <c r="AL45" s="98"/>
      <c r="AM45" s="98">
        <v>125000</v>
      </c>
      <c r="AN45" s="99">
        <v>0</v>
      </c>
      <c r="AO45" s="98">
        <v>125000</v>
      </c>
      <c r="AP45" s="98"/>
      <c r="AQ45" s="98">
        <v>-125000</v>
      </c>
      <c r="AR45" s="99">
        <v>0</v>
      </c>
      <c r="AS45" s="98">
        <v>-125000</v>
      </c>
      <c r="AT45" s="98"/>
      <c r="AU45" s="98">
        <v>125000</v>
      </c>
      <c r="AV45" s="99">
        <v>0</v>
      </c>
      <c r="AW45" s="98">
        <v>125000</v>
      </c>
      <c r="AX45" s="98"/>
      <c r="AY45" s="98">
        <v>-125000</v>
      </c>
      <c r="AZ45" s="99">
        <v>0</v>
      </c>
      <c r="BA45" s="101">
        <v>0</v>
      </c>
      <c r="BB45" s="101">
        <v>500000</v>
      </c>
      <c r="BC45" s="101"/>
      <c r="BD45" s="98">
        <v>15000000</v>
      </c>
      <c r="BE45" s="101"/>
      <c r="BF45" s="98"/>
      <c r="BG45" s="85"/>
    </row>
    <row r="46" spans="1:59" ht="16.05" customHeight="1" outlineLevel="1" x14ac:dyDescent="0.3">
      <c r="A46" s="86"/>
      <c r="B46" s="95">
        <v>7.5</v>
      </c>
      <c r="C46" s="145" t="s">
        <v>200</v>
      </c>
      <c r="D46" s="104"/>
      <c r="E46" s="98"/>
      <c r="F46" s="98"/>
      <c r="G46" s="98"/>
      <c r="H46" s="99"/>
      <c r="I46" s="98"/>
      <c r="J46" s="98"/>
      <c r="K46" s="98"/>
      <c r="L46" s="99"/>
      <c r="M46" s="98"/>
      <c r="N46" s="98"/>
      <c r="O46" s="98"/>
      <c r="P46" s="99"/>
      <c r="Q46" s="98"/>
      <c r="R46" s="98"/>
      <c r="S46" s="98"/>
      <c r="T46" s="99"/>
      <c r="U46" s="98"/>
      <c r="V46" s="100"/>
      <c r="W46" s="98"/>
      <c r="X46" s="99"/>
      <c r="Y46" s="98"/>
      <c r="Z46" s="100"/>
      <c r="AA46" s="98"/>
      <c r="AB46" s="99"/>
      <c r="AC46" s="98"/>
      <c r="AD46" s="100"/>
      <c r="AE46" s="98"/>
      <c r="AF46" s="99"/>
      <c r="AG46" s="98"/>
      <c r="AH46" s="98"/>
      <c r="AI46" s="98"/>
      <c r="AJ46" s="99"/>
      <c r="AK46" s="98"/>
      <c r="AL46" s="98"/>
      <c r="AM46" s="98"/>
      <c r="AN46" s="99"/>
      <c r="AO46" s="98"/>
      <c r="AP46" s="98"/>
      <c r="AQ46" s="98"/>
      <c r="AR46" s="99"/>
      <c r="AS46" s="98"/>
      <c r="AT46" s="98"/>
      <c r="AU46" s="98"/>
      <c r="AV46" s="99"/>
      <c r="AW46" s="98"/>
      <c r="AX46" s="98"/>
      <c r="AY46" s="98"/>
      <c r="AZ46" s="99"/>
      <c r="BA46" s="101"/>
      <c r="BB46" s="101"/>
      <c r="BC46" s="101"/>
      <c r="BD46" s="101">
        <v>50000000</v>
      </c>
      <c r="BE46" s="101"/>
      <c r="BF46" s="98"/>
      <c r="BG46" s="85"/>
    </row>
    <row r="47" spans="1:59" ht="19.05" customHeight="1" x14ac:dyDescent="0.3">
      <c r="A47" s="86"/>
      <c r="B47" s="128">
        <v>4</v>
      </c>
      <c r="C47" s="136" t="s">
        <v>52</v>
      </c>
      <c r="D47" s="137"/>
      <c r="E47" s="129">
        <v>355610</v>
      </c>
      <c r="F47" s="129">
        <v>2412930</v>
      </c>
      <c r="G47" s="129">
        <v>0</v>
      </c>
      <c r="H47" s="130">
        <v>6.785326621861028</v>
      </c>
      <c r="I47" s="129">
        <v>355610</v>
      </c>
      <c r="J47" s="129">
        <v>0</v>
      </c>
      <c r="K47" s="129">
        <v>0</v>
      </c>
      <c r="L47" s="130">
        <v>0</v>
      </c>
      <c r="M47" s="129">
        <v>355610</v>
      </c>
      <c r="N47" s="129">
        <v>0</v>
      </c>
      <c r="O47" s="129">
        <v>0</v>
      </c>
      <c r="P47" s="130">
        <v>0</v>
      </c>
      <c r="Q47" s="129">
        <v>355610</v>
      </c>
      <c r="R47" s="129">
        <v>0</v>
      </c>
      <c r="S47" s="129">
        <v>0</v>
      </c>
      <c r="T47" s="146">
        <v>0</v>
      </c>
      <c r="U47" s="129">
        <v>355610</v>
      </c>
      <c r="V47" s="131">
        <v>831755</v>
      </c>
      <c r="W47" s="129">
        <v>0</v>
      </c>
      <c r="X47" s="146">
        <v>2.3389527853547425</v>
      </c>
      <c r="Y47" s="129">
        <v>355610</v>
      </c>
      <c r="Z47" s="131">
        <v>0</v>
      </c>
      <c r="AA47" s="129">
        <v>0</v>
      </c>
      <c r="AB47" s="146">
        <v>0</v>
      </c>
      <c r="AC47" s="129">
        <v>355610</v>
      </c>
      <c r="AD47" s="131">
        <v>213951</v>
      </c>
      <c r="AE47" s="129">
        <v>0</v>
      </c>
      <c r="AF47" s="130">
        <v>0.60164506060009559</v>
      </c>
      <c r="AG47" s="129">
        <v>355610</v>
      </c>
      <c r="AH47" s="129">
        <v>0</v>
      </c>
      <c r="AI47" s="129">
        <v>0</v>
      </c>
      <c r="AJ47" s="130">
        <v>0</v>
      </c>
      <c r="AK47" s="129">
        <v>0</v>
      </c>
      <c r="AL47" s="129">
        <v>0</v>
      </c>
      <c r="AM47" s="129">
        <v>0</v>
      </c>
      <c r="AN47" s="130" t="s">
        <v>150</v>
      </c>
      <c r="AO47" s="129">
        <v>0</v>
      </c>
      <c r="AP47" s="129">
        <v>0</v>
      </c>
      <c r="AQ47" s="129">
        <v>0</v>
      </c>
      <c r="AR47" s="130" t="s">
        <v>150</v>
      </c>
      <c r="AS47" s="129">
        <v>0</v>
      </c>
      <c r="AT47" s="129">
        <v>0</v>
      </c>
      <c r="AU47" s="129">
        <v>0</v>
      </c>
      <c r="AV47" s="130" t="s">
        <v>150</v>
      </c>
      <c r="AW47" s="129">
        <v>0</v>
      </c>
      <c r="AX47" s="129">
        <v>0</v>
      </c>
      <c r="AY47" s="129">
        <v>0</v>
      </c>
      <c r="AZ47" s="130" t="s">
        <v>150</v>
      </c>
      <c r="BA47" s="129">
        <v>3378836</v>
      </c>
      <c r="BB47" s="129">
        <v>4210000</v>
      </c>
      <c r="BC47" s="255">
        <v>1.4845229316302435E-2</v>
      </c>
      <c r="BD47" s="129">
        <v>0</v>
      </c>
      <c r="BE47" s="210">
        <v>4210000</v>
      </c>
      <c r="BF47" s="129"/>
      <c r="BG47" s="89"/>
    </row>
    <row r="48" spans="1:59" ht="12" customHeight="1" outlineLevel="1" x14ac:dyDescent="0.3">
      <c r="A48" s="133" t="s">
        <v>160</v>
      </c>
      <c r="B48" s="95" t="s">
        <v>89</v>
      </c>
      <c r="C48" s="145" t="s">
        <v>53</v>
      </c>
      <c r="D48" s="104" t="s">
        <v>54</v>
      </c>
      <c r="E48" s="98">
        <v>190000</v>
      </c>
      <c r="F48" s="98">
        <v>2412930</v>
      </c>
      <c r="G48" s="98"/>
      <c r="H48" s="99">
        <v>12.699631578947368</v>
      </c>
      <c r="I48" s="98">
        <v>190000</v>
      </c>
      <c r="J48" s="98">
        <v>0</v>
      </c>
      <c r="K48" s="98"/>
      <c r="L48" s="99">
        <v>0</v>
      </c>
      <c r="M48" s="98">
        <v>190000</v>
      </c>
      <c r="N48" s="98">
        <v>0</v>
      </c>
      <c r="O48" s="98"/>
      <c r="P48" s="99">
        <v>0</v>
      </c>
      <c r="Q48" s="98">
        <v>190000</v>
      </c>
      <c r="R48" s="110">
        <v>0</v>
      </c>
      <c r="S48" s="98"/>
      <c r="T48" s="99"/>
      <c r="U48" s="98">
        <v>190000</v>
      </c>
      <c r="V48" s="100">
        <v>831755</v>
      </c>
      <c r="W48" s="98"/>
      <c r="X48" s="99"/>
      <c r="Y48" s="98">
        <v>190000</v>
      </c>
      <c r="Z48" s="100"/>
      <c r="AA48" s="98"/>
      <c r="AB48" s="99"/>
      <c r="AC48" s="98">
        <v>190000</v>
      </c>
      <c r="AD48" s="100">
        <v>213951</v>
      </c>
      <c r="AE48" s="98"/>
      <c r="AF48" s="99"/>
      <c r="AG48" s="98">
        <v>190000</v>
      </c>
      <c r="AH48" s="98">
        <v>0</v>
      </c>
      <c r="AI48" s="98"/>
      <c r="AJ48" s="99"/>
      <c r="AK48" s="98">
        <v>0</v>
      </c>
      <c r="AL48" s="98"/>
      <c r="AM48" s="98"/>
      <c r="AN48" s="99"/>
      <c r="AO48" s="98">
        <v>0</v>
      </c>
      <c r="AP48" s="98"/>
      <c r="AQ48" s="98"/>
      <c r="AR48" s="99"/>
      <c r="AS48" s="98">
        <v>0</v>
      </c>
      <c r="AT48" s="98"/>
      <c r="AU48" s="98"/>
      <c r="AV48" s="99"/>
      <c r="AW48" s="98">
        <v>0</v>
      </c>
      <c r="AX48" s="98"/>
      <c r="AY48" s="98"/>
      <c r="AZ48" s="99"/>
      <c r="BA48" s="101">
        <v>2280000</v>
      </c>
      <c r="BB48" s="98">
        <v>2580000</v>
      </c>
      <c r="BC48" s="101"/>
      <c r="BD48" s="101"/>
      <c r="BE48" s="101"/>
      <c r="BF48" s="98"/>
      <c r="BG48" s="85"/>
    </row>
    <row r="49" spans="1:59" ht="12" customHeight="1" outlineLevel="1" x14ac:dyDescent="0.3">
      <c r="A49" s="86"/>
      <c r="B49" s="95" t="s">
        <v>91</v>
      </c>
      <c r="C49" s="145" t="s">
        <v>55</v>
      </c>
      <c r="D49" s="104" t="s">
        <v>54</v>
      </c>
      <c r="E49" s="98">
        <v>62500</v>
      </c>
      <c r="F49" s="98">
        <v>0</v>
      </c>
      <c r="G49" s="98"/>
      <c r="H49" s="99">
        <v>0</v>
      </c>
      <c r="I49" s="98">
        <v>62500</v>
      </c>
      <c r="J49" s="98">
        <v>0</v>
      </c>
      <c r="K49" s="98"/>
      <c r="L49" s="99">
        <v>0</v>
      </c>
      <c r="M49" s="98">
        <v>62500</v>
      </c>
      <c r="N49" s="98">
        <v>0</v>
      </c>
      <c r="O49" s="98"/>
      <c r="P49" s="99">
        <v>0</v>
      </c>
      <c r="Q49" s="98">
        <v>62500</v>
      </c>
      <c r="R49" s="98"/>
      <c r="S49" s="98"/>
      <c r="T49" s="99"/>
      <c r="U49" s="98">
        <v>62500</v>
      </c>
      <c r="V49" s="100"/>
      <c r="W49" s="98"/>
      <c r="X49" s="99"/>
      <c r="Y49" s="98">
        <v>62500</v>
      </c>
      <c r="Z49" s="100"/>
      <c r="AA49" s="98"/>
      <c r="AB49" s="99"/>
      <c r="AC49" s="98">
        <v>62500</v>
      </c>
      <c r="AD49" s="100"/>
      <c r="AE49" s="98"/>
      <c r="AF49" s="99"/>
      <c r="AG49" s="98">
        <v>62500</v>
      </c>
      <c r="AH49" s="98">
        <v>0</v>
      </c>
      <c r="AI49" s="98"/>
      <c r="AJ49" s="99"/>
      <c r="AK49" s="98">
        <v>0</v>
      </c>
      <c r="AL49" s="98"/>
      <c r="AM49" s="98"/>
      <c r="AN49" s="99"/>
      <c r="AO49" s="98">
        <v>0</v>
      </c>
      <c r="AP49" s="98"/>
      <c r="AQ49" s="98"/>
      <c r="AR49" s="99"/>
      <c r="AS49" s="98">
        <v>0</v>
      </c>
      <c r="AT49" s="98"/>
      <c r="AU49" s="98"/>
      <c r="AV49" s="99"/>
      <c r="AW49" s="98">
        <v>0</v>
      </c>
      <c r="AX49" s="98"/>
      <c r="AY49" s="98"/>
      <c r="AZ49" s="99"/>
      <c r="BA49" s="101">
        <v>0</v>
      </c>
      <c r="BB49" s="98">
        <v>300000</v>
      </c>
      <c r="BC49" s="101"/>
      <c r="BD49" s="101"/>
      <c r="BE49" s="101"/>
      <c r="BF49" s="98"/>
      <c r="BG49" s="85"/>
    </row>
    <row r="50" spans="1:59" ht="12" customHeight="1" outlineLevel="1" x14ac:dyDescent="0.3">
      <c r="A50" s="86" t="s">
        <v>161</v>
      </c>
      <c r="B50" s="95" t="s">
        <v>93</v>
      </c>
      <c r="C50" s="145" t="s">
        <v>56</v>
      </c>
      <c r="D50" s="104" t="s">
        <v>54</v>
      </c>
      <c r="E50" s="98">
        <v>75000</v>
      </c>
      <c r="F50" s="98">
        <v>0</v>
      </c>
      <c r="G50" s="98"/>
      <c r="H50" s="99">
        <v>0</v>
      </c>
      <c r="I50" s="98">
        <v>75000</v>
      </c>
      <c r="J50" s="98">
        <v>0</v>
      </c>
      <c r="K50" s="98"/>
      <c r="L50" s="99">
        <v>0</v>
      </c>
      <c r="M50" s="98">
        <v>75000</v>
      </c>
      <c r="N50" s="98">
        <v>0</v>
      </c>
      <c r="O50" s="98"/>
      <c r="P50" s="99">
        <v>0</v>
      </c>
      <c r="Q50" s="98">
        <v>75000</v>
      </c>
      <c r="R50" s="98"/>
      <c r="S50" s="98"/>
      <c r="T50" s="99"/>
      <c r="U50" s="98">
        <v>75000</v>
      </c>
      <c r="V50" s="100"/>
      <c r="W50" s="98"/>
      <c r="X50" s="99"/>
      <c r="Y50" s="98">
        <v>75000</v>
      </c>
      <c r="Z50" s="100"/>
      <c r="AA50" s="98"/>
      <c r="AB50" s="99"/>
      <c r="AC50" s="98">
        <v>75000</v>
      </c>
      <c r="AD50" s="100"/>
      <c r="AE50" s="98"/>
      <c r="AF50" s="99"/>
      <c r="AG50" s="98">
        <v>75000</v>
      </c>
      <c r="AH50" s="98">
        <v>0</v>
      </c>
      <c r="AI50" s="98"/>
      <c r="AJ50" s="99"/>
      <c r="AK50" s="98">
        <v>0</v>
      </c>
      <c r="AL50" s="98"/>
      <c r="AM50" s="98"/>
      <c r="AN50" s="99"/>
      <c r="AO50" s="98">
        <v>0</v>
      </c>
      <c r="AP50" s="98"/>
      <c r="AQ50" s="98"/>
      <c r="AR50" s="99"/>
      <c r="AS50" s="98">
        <v>0</v>
      </c>
      <c r="AT50" s="98"/>
      <c r="AU50" s="98"/>
      <c r="AV50" s="99"/>
      <c r="AW50" s="98">
        <v>0</v>
      </c>
      <c r="AX50" s="98"/>
      <c r="AY50" s="98"/>
      <c r="AZ50" s="99"/>
      <c r="BA50" s="101">
        <v>831755</v>
      </c>
      <c r="BB50" s="98">
        <v>900000</v>
      </c>
      <c r="BC50" s="101"/>
      <c r="BD50" s="101"/>
      <c r="BE50" s="101"/>
      <c r="BF50" s="98"/>
      <c r="BG50" s="85"/>
    </row>
    <row r="51" spans="1:59" ht="12" customHeight="1" outlineLevel="1" x14ac:dyDescent="0.3">
      <c r="A51" s="86" t="s">
        <v>162</v>
      </c>
      <c r="B51" s="95" t="s">
        <v>95</v>
      </c>
      <c r="C51" s="145" t="s">
        <v>57</v>
      </c>
      <c r="D51" s="104" t="s">
        <v>54</v>
      </c>
      <c r="E51" s="98">
        <v>10541.666666666666</v>
      </c>
      <c r="F51" s="98">
        <v>0</v>
      </c>
      <c r="G51" s="98"/>
      <c r="H51" s="99">
        <v>0</v>
      </c>
      <c r="I51" s="98">
        <v>10541.666666666666</v>
      </c>
      <c r="J51" s="98">
        <v>0</v>
      </c>
      <c r="K51" s="98"/>
      <c r="L51" s="99">
        <v>0</v>
      </c>
      <c r="M51" s="98">
        <v>10541.666666666666</v>
      </c>
      <c r="N51" s="98">
        <v>0</v>
      </c>
      <c r="O51" s="98"/>
      <c r="P51" s="99">
        <v>0</v>
      </c>
      <c r="Q51" s="98">
        <v>10541.666666666666</v>
      </c>
      <c r="R51" s="98"/>
      <c r="S51" s="98"/>
      <c r="T51" s="99"/>
      <c r="U51" s="98">
        <v>10541.666666666666</v>
      </c>
      <c r="V51" s="100"/>
      <c r="W51" s="98"/>
      <c r="X51" s="99"/>
      <c r="Y51" s="98">
        <v>10541.666666666666</v>
      </c>
      <c r="Z51" s="100"/>
      <c r="AA51" s="98"/>
      <c r="AB51" s="99"/>
      <c r="AC51" s="98">
        <v>10541.666666666666</v>
      </c>
      <c r="AD51" s="100"/>
      <c r="AE51" s="98"/>
      <c r="AF51" s="99"/>
      <c r="AG51" s="98">
        <v>10541.666666666666</v>
      </c>
      <c r="AH51" s="98">
        <v>0</v>
      </c>
      <c r="AI51" s="98"/>
      <c r="AJ51" s="99"/>
      <c r="AK51" s="98">
        <v>0</v>
      </c>
      <c r="AL51" s="98"/>
      <c r="AM51" s="98"/>
      <c r="AN51" s="99"/>
      <c r="AO51" s="98">
        <v>0</v>
      </c>
      <c r="AP51" s="98"/>
      <c r="AQ51" s="98"/>
      <c r="AR51" s="99"/>
      <c r="AS51" s="98">
        <v>0</v>
      </c>
      <c r="AT51" s="98"/>
      <c r="AU51" s="98"/>
      <c r="AV51" s="99"/>
      <c r="AW51" s="98">
        <v>0</v>
      </c>
      <c r="AX51" s="98"/>
      <c r="AY51" s="98"/>
      <c r="AZ51" s="99"/>
      <c r="BA51" s="101">
        <v>267081</v>
      </c>
      <c r="BB51" s="98">
        <v>180000</v>
      </c>
      <c r="BC51" s="101"/>
      <c r="BD51" s="101"/>
      <c r="BE51" s="101"/>
      <c r="BF51" s="98"/>
      <c r="BG51" s="85"/>
    </row>
    <row r="52" spans="1:59" ht="12" customHeight="1" outlineLevel="1" x14ac:dyDescent="0.3">
      <c r="A52" s="83"/>
      <c r="B52" s="95" t="s">
        <v>96</v>
      </c>
      <c r="C52" s="145" t="s">
        <v>58</v>
      </c>
      <c r="D52" s="104" t="s">
        <v>54</v>
      </c>
      <c r="E52" s="98">
        <v>17568.333333333332</v>
      </c>
      <c r="F52" s="98">
        <v>0</v>
      </c>
      <c r="G52" s="98"/>
      <c r="H52" s="99">
        <v>0</v>
      </c>
      <c r="I52" s="98">
        <v>17568.333333333332</v>
      </c>
      <c r="J52" s="98">
        <v>0</v>
      </c>
      <c r="K52" s="98"/>
      <c r="L52" s="99">
        <v>0</v>
      </c>
      <c r="M52" s="98">
        <v>17568.333333333332</v>
      </c>
      <c r="N52" s="98">
        <v>0</v>
      </c>
      <c r="O52" s="98"/>
      <c r="P52" s="99">
        <v>0</v>
      </c>
      <c r="Q52" s="98">
        <v>17568.333333333332</v>
      </c>
      <c r="R52" s="98"/>
      <c r="S52" s="98"/>
      <c r="T52" s="99"/>
      <c r="U52" s="98">
        <v>17568.333333333332</v>
      </c>
      <c r="V52" s="100"/>
      <c r="W52" s="98"/>
      <c r="X52" s="99"/>
      <c r="Y52" s="98">
        <v>17568.333333333332</v>
      </c>
      <c r="Z52" s="100"/>
      <c r="AA52" s="98"/>
      <c r="AB52" s="99"/>
      <c r="AC52" s="98">
        <v>17568.333333333332</v>
      </c>
      <c r="AD52" s="100"/>
      <c r="AE52" s="98"/>
      <c r="AF52" s="99"/>
      <c r="AG52" s="98">
        <v>17568.333333333332</v>
      </c>
      <c r="AH52" s="98">
        <v>0</v>
      </c>
      <c r="AI52" s="98"/>
      <c r="AJ52" s="99"/>
      <c r="AK52" s="98">
        <v>0</v>
      </c>
      <c r="AL52" s="98"/>
      <c r="AM52" s="98"/>
      <c r="AN52" s="99"/>
      <c r="AO52" s="98">
        <v>0</v>
      </c>
      <c r="AP52" s="98"/>
      <c r="AQ52" s="98"/>
      <c r="AR52" s="99"/>
      <c r="AS52" s="98">
        <v>0</v>
      </c>
      <c r="AT52" s="98"/>
      <c r="AU52" s="98"/>
      <c r="AV52" s="99"/>
      <c r="AW52" s="98">
        <v>0</v>
      </c>
      <c r="AX52" s="98"/>
      <c r="AY52" s="98"/>
      <c r="AZ52" s="99"/>
      <c r="BA52" s="101">
        <v>0</v>
      </c>
      <c r="BB52" s="98">
        <v>250000</v>
      </c>
      <c r="BC52" s="101"/>
      <c r="BD52" s="101"/>
      <c r="BE52" s="101"/>
      <c r="BF52" s="98"/>
      <c r="BG52" s="85"/>
    </row>
    <row r="53" spans="1:59" ht="20.55" customHeight="1" x14ac:dyDescent="0.3">
      <c r="A53" s="86"/>
      <c r="B53" s="128">
        <v>5</v>
      </c>
      <c r="C53" s="136" t="s">
        <v>59</v>
      </c>
      <c r="D53" s="137"/>
      <c r="E53" s="129">
        <v>758333.33333333337</v>
      </c>
      <c r="F53" s="129">
        <v>0</v>
      </c>
      <c r="G53" s="129">
        <v>-541666.66666666674</v>
      </c>
      <c r="H53" s="130">
        <v>0</v>
      </c>
      <c r="I53" s="129">
        <v>758333.33333333337</v>
      </c>
      <c r="J53" s="129">
        <v>0</v>
      </c>
      <c r="K53" s="129">
        <v>-541666.66666666674</v>
      </c>
      <c r="L53" s="130">
        <v>0</v>
      </c>
      <c r="M53" s="129">
        <v>758333.33333333337</v>
      </c>
      <c r="N53" s="129">
        <v>823500</v>
      </c>
      <c r="O53" s="129">
        <v>-541666.66666666674</v>
      </c>
      <c r="P53" s="130">
        <v>1.0859340659340659</v>
      </c>
      <c r="Q53" s="129">
        <v>758333.33333333337</v>
      </c>
      <c r="R53" s="129">
        <v>0</v>
      </c>
      <c r="S53" s="129">
        <v>-541666.66666666674</v>
      </c>
      <c r="T53" s="130">
        <v>0</v>
      </c>
      <c r="U53" s="129">
        <v>758333.33333333337</v>
      </c>
      <c r="V53" s="131">
        <v>0</v>
      </c>
      <c r="W53" s="129">
        <v>-541666.66666666674</v>
      </c>
      <c r="X53" s="130">
        <v>0</v>
      </c>
      <c r="Y53" s="129">
        <v>758333.33333333337</v>
      </c>
      <c r="Z53" s="131">
        <v>0</v>
      </c>
      <c r="AA53" s="129">
        <v>-541666.66666666674</v>
      </c>
      <c r="AB53" s="130">
        <v>0</v>
      </c>
      <c r="AC53" s="129">
        <v>758333.33333333337</v>
      </c>
      <c r="AD53" s="131">
        <v>0</v>
      </c>
      <c r="AE53" s="129">
        <v>-541666.66666666674</v>
      </c>
      <c r="AF53" s="130">
        <v>0</v>
      </c>
      <c r="AG53" s="129">
        <v>758333.33333333337</v>
      </c>
      <c r="AH53" s="129">
        <v>11600</v>
      </c>
      <c r="AI53" s="129">
        <v>-541666.66666666674</v>
      </c>
      <c r="AJ53" s="130">
        <v>1.5296703296703296E-2</v>
      </c>
      <c r="AK53" s="129">
        <v>0</v>
      </c>
      <c r="AL53" s="129">
        <v>0</v>
      </c>
      <c r="AM53" s="129">
        <v>0</v>
      </c>
      <c r="AN53" s="130" t="s">
        <v>150</v>
      </c>
      <c r="AO53" s="129">
        <v>0</v>
      </c>
      <c r="AP53" s="129">
        <v>0</v>
      </c>
      <c r="AQ53" s="129">
        <v>0</v>
      </c>
      <c r="AR53" s="130" t="s">
        <v>150</v>
      </c>
      <c r="AS53" s="129">
        <v>0</v>
      </c>
      <c r="AT53" s="129">
        <v>0</v>
      </c>
      <c r="AU53" s="129">
        <v>0</v>
      </c>
      <c r="AV53" s="130" t="s">
        <v>150</v>
      </c>
      <c r="AW53" s="129">
        <v>0</v>
      </c>
      <c r="AX53" s="129">
        <v>0</v>
      </c>
      <c r="AY53" s="129">
        <v>0</v>
      </c>
      <c r="AZ53" s="130" t="s">
        <v>150</v>
      </c>
      <c r="BA53" s="129">
        <v>3721978</v>
      </c>
      <c r="BB53" s="129">
        <v>8300000</v>
      </c>
      <c r="BC53" s="255">
        <v>2.2214951233421695E-2</v>
      </c>
      <c r="BD53" s="129">
        <v>0</v>
      </c>
      <c r="BE53" s="210">
        <v>6300000</v>
      </c>
      <c r="BF53" s="129"/>
      <c r="BG53" s="89"/>
    </row>
    <row r="54" spans="1:59" ht="12" customHeight="1" outlineLevel="1" x14ac:dyDescent="0.3">
      <c r="A54" s="133" t="s">
        <v>163</v>
      </c>
      <c r="B54" s="95" t="s">
        <v>164</v>
      </c>
      <c r="C54" s="145" t="s">
        <v>60</v>
      </c>
      <c r="D54" s="104" t="s">
        <v>61</v>
      </c>
      <c r="E54" s="98">
        <v>133333.33333333334</v>
      </c>
      <c r="F54" s="98">
        <v>0</v>
      </c>
      <c r="G54" s="98"/>
      <c r="H54" s="99">
        <v>0</v>
      </c>
      <c r="I54" s="98">
        <v>133333.33333333334</v>
      </c>
      <c r="J54" s="98">
        <v>0</v>
      </c>
      <c r="K54" s="98"/>
      <c r="L54" s="99">
        <v>0</v>
      </c>
      <c r="M54" s="98">
        <v>133333.33333333334</v>
      </c>
      <c r="N54" s="98">
        <v>823500</v>
      </c>
      <c r="O54" s="98"/>
      <c r="P54" s="99">
        <v>6.1762499999999996</v>
      </c>
      <c r="Q54" s="98">
        <v>133333.33333333334</v>
      </c>
      <c r="R54" s="110">
        <v>0</v>
      </c>
      <c r="S54" s="98"/>
      <c r="T54" s="99"/>
      <c r="U54" s="98">
        <v>133333.33333333334</v>
      </c>
      <c r="V54" s="100"/>
      <c r="W54" s="98"/>
      <c r="X54" s="99"/>
      <c r="Y54" s="98">
        <v>133333.33333333334</v>
      </c>
      <c r="Z54" s="100"/>
      <c r="AA54" s="98"/>
      <c r="AB54" s="99"/>
      <c r="AC54" s="98">
        <v>133333.33333333334</v>
      </c>
      <c r="AD54" s="100"/>
      <c r="AE54" s="98"/>
      <c r="AF54" s="99"/>
      <c r="AG54" s="98">
        <v>133333.33333333334</v>
      </c>
      <c r="AH54" s="98">
        <v>11600</v>
      </c>
      <c r="AI54" s="98"/>
      <c r="AJ54" s="99"/>
      <c r="AK54" s="98">
        <v>0</v>
      </c>
      <c r="AL54" s="98"/>
      <c r="AM54" s="98"/>
      <c r="AN54" s="99"/>
      <c r="AO54" s="98">
        <v>0</v>
      </c>
      <c r="AP54" s="98"/>
      <c r="AQ54" s="98"/>
      <c r="AR54" s="99"/>
      <c r="AS54" s="98">
        <v>0</v>
      </c>
      <c r="AT54" s="98"/>
      <c r="AU54" s="98"/>
      <c r="AV54" s="99"/>
      <c r="AW54" s="98">
        <v>0</v>
      </c>
      <c r="AX54" s="98"/>
      <c r="AY54" s="98"/>
      <c r="AZ54" s="99"/>
      <c r="BA54" s="101">
        <v>1141300</v>
      </c>
      <c r="BB54" s="98">
        <v>1300000</v>
      </c>
      <c r="BC54" s="101"/>
      <c r="BD54" s="101"/>
      <c r="BE54" s="101"/>
      <c r="BF54" s="98"/>
      <c r="BG54" s="85"/>
    </row>
    <row r="55" spans="1:59" ht="12" customHeight="1" outlineLevel="1" x14ac:dyDescent="0.3">
      <c r="A55" s="86"/>
      <c r="B55" s="95" t="s">
        <v>165</v>
      </c>
      <c r="C55" s="145" t="s">
        <v>63</v>
      </c>
      <c r="D55" s="104" t="s">
        <v>64</v>
      </c>
      <c r="E55" s="98">
        <v>83333.333333333328</v>
      </c>
      <c r="F55" s="98">
        <v>0</v>
      </c>
      <c r="G55" s="98"/>
      <c r="H55" s="99">
        <v>0</v>
      </c>
      <c r="I55" s="98">
        <v>83333.333333333328</v>
      </c>
      <c r="J55" s="98">
        <v>0</v>
      </c>
      <c r="K55" s="98"/>
      <c r="L55" s="99">
        <v>0</v>
      </c>
      <c r="M55" s="98">
        <v>83333.333333333328</v>
      </c>
      <c r="N55" s="98">
        <v>0</v>
      </c>
      <c r="O55" s="98"/>
      <c r="P55" s="99">
        <v>0</v>
      </c>
      <c r="Q55" s="98">
        <v>83333.333333333328</v>
      </c>
      <c r="R55" s="98"/>
      <c r="S55" s="98"/>
      <c r="T55" s="99"/>
      <c r="U55" s="98">
        <v>83333.333333333328</v>
      </c>
      <c r="V55" s="100"/>
      <c r="W55" s="98"/>
      <c r="X55" s="99"/>
      <c r="Y55" s="98">
        <v>83333.333333333328</v>
      </c>
      <c r="Z55" s="100"/>
      <c r="AA55" s="98"/>
      <c r="AB55" s="99"/>
      <c r="AC55" s="98">
        <v>83333.333333333328</v>
      </c>
      <c r="AD55" s="100"/>
      <c r="AE55" s="98"/>
      <c r="AF55" s="99"/>
      <c r="AG55" s="98">
        <v>83333.333333333328</v>
      </c>
      <c r="AH55" s="98">
        <v>0</v>
      </c>
      <c r="AI55" s="98"/>
      <c r="AJ55" s="99"/>
      <c r="AK55" s="98">
        <v>0</v>
      </c>
      <c r="AL55" s="98"/>
      <c r="AM55" s="98"/>
      <c r="AN55" s="99"/>
      <c r="AO55" s="98">
        <v>0</v>
      </c>
      <c r="AP55" s="98"/>
      <c r="AQ55" s="98"/>
      <c r="AR55" s="99"/>
      <c r="AS55" s="98">
        <v>0</v>
      </c>
      <c r="AT55" s="98"/>
      <c r="AU55" s="98"/>
      <c r="AV55" s="99"/>
      <c r="AW55" s="98">
        <v>0</v>
      </c>
      <c r="AX55" s="98"/>
      <c r="AY55" s="98"/>
      <c r="AZ55" s="99"/>
      <c r="BA55" s="101">
        <v>0</v>
      </c>
      <c r="BB55" s="98">
        <v>1000000</v>
      </c>
      <c r="BC55" s="101"/>
      <c r="BD55" s="101"/>
      <c r="BE55" s="101"/>
      <c r="BF55" s="98"/>
      <c r="BG55" s="85"/>
    </row>
    <row r="56" spans="1:59" ht="12" customHeight="1" outlineLevel="1" x14ac:dyDescent="0.3">
      <c r="A56" s="133"/>
      <c r="B56" s="95" t="s">
        <v>166</v>
      </c>
      <c r="C56" s="145" t="s">
        <v>66</v>
      </c>
      <c r="D56" s="104" t="s">
        <v>64</v>
      </c>
      <c r="E56" s="98">
        <v>125000</v>
      </c>
      <c r="F56" s="98">
        <v>0</v>
      </c>
      <c r="G56" s="98">
        <v>-125000</v>
      </c>
      <c r="H56" s="99">
        <v>0</v>
      </c>
      <c r="I56" s="98">
        <v>125000</v>
      </c>
      <c r="J56" s="98">
        <v>0</v>
      </c>
      <c r="K56" s="98">
        <v>-125000</v>
      </c>
      <c r="L56" s="99">
        <v>0</v>
      </c>
      <c r="M56" s="98">
        <v>125000</v>
      </c>
      <c r="N56" s="98">
        <v>0</v>
      </c>
      <c r="O56" s="98">
        <v>-125000</v>
      </c>
      <c r="P56" s="99">
        <v>0</v>
      </c>
      <c r="Q56" s="98">
        <v>125000</v>
      </c>
      <c r="R56" s="98"/>
      <c r="S56" s="98">
        <v>-125000</v>
      </c>
      <c r="T56" s="99">
        <v>0</v>
      </c>
      <c r="U56" s="98">
        <v>125000</v>
      </c>
      <c r="V56" s="100"/>
      <c r="W56" s="98">
        <v>-125000</v>
      </c>
      <c r="X56" s="99">
        <v>0</v>
      </c>
      <c r="Y56" s="98">
        <v>125000</v>
      </c>
      <c r="Z56" s="100"/>
      <c r="AA56" s="98">
        <v>-125000</v>
      </c>
      <c r="AB56" s="99">
        <v>0</v>
      </c>
      <c r="AC56" s="98">
        <v>125000</v>
      </c>
      <c r="AD56" s="100"/>
      <c r="AE56" s="98">
        <v>-125000</v>
      </c>
      <c r="AF56" s="99">
        <v>0</v>
      </c>
      <c r="AG56" s="98">
        <v>125000</v>
      </c>
      <c r="AH56" s="98">
        <v>0</v>
      </c>
      <c r="AI56" s="98">
        <v>-125000</v>
      </c>
      <c r="AJ56" s="99">
        <v>0</v>
      </c>
      <c r="AK56" s="98">
        <v>0</v>
      </c>
      <c r="AL56" s="98"/>
      <c r="AM56" s="98">
        <v>0</v>
      </c>
      <c r="AN56" s="99">
        <v>0</v>
      </c>
      <c r="AO56" s="98">
        <v>0</v>
      </c>
      <c r="AP56" s="98"/>
      <c r="AQ56" s="98">
        <v>0</v>
      </c>
      <c r="AR56" s="99">
        <v>0</v>
      </c>
      <c r="AS56" s="98">
        <v>0</v>
      </c>
      <c r="AT56" s="98"/>
      <c r="AU56" s="98">
        <v>0</v>
      </c>
      <c r="AV56" s="99">
        <v>0</v>
      </c>
      <c r="AW56" s="98">
        <v>0</v>
      </c>
      <c r="AX56" s="98"/>
      <c r="AY56" s="98">
        <v>0</v>
      </c>
      <c r="AZ56" s="99">
        <v>0</v>
      </c>
      <c r="BA56" s="101">
        <v>0</v>
      </c>
      <c r="BB56" s="98">
        <v>1000000</v>
      </c>
      <c r="BC56" s="101"/>
      <c r="BD56" s="101"/>
      <c r="BE56" s="101"/>
      <c r="BF56" s="98"/>
      <c r="BG56" s="85"/>
    </row>
    <row r="57" spans="1:59" ht="12" customHeight="1" outlineLevel="1" x14ac:dyDescent="0.3">
      <c r="A57" s="86" t="s">
        <v>167</v>
      </c>
      <c r="B57" s="95" t="s">
        <v>168</v>
      </c>
      <c r="C57" s="145" t="s">
        <v>68</v>
      </c>
      <c r="D57" s="104" t="s">
        <v>69</v>
      </c>
      <c r="E57" s="98">
        <v>416666.66666666669</v>
      </c>
      <c r="F57" s="98"/>
      <c r="G57" s="98">
        <v>-416666.66666666669</v>
      </c>
      <c r="H57" s="99">
        <v>0</v>
      </c>
      <c r="I57" s="98">
        <v>416666.66666666669</v>
      </c>
      <c r="J57" s="98">
        <v>0</v>
      </c>
      <c r="K57" s="98">
        <v>-416666.66666666669</v>
      </c>
      <c r="L57" s="99">
        <v>0</v>
      </c>
      <c r="M57" s="98">
        <v>416666.66666666669</v>
      </c>
      <c r="N57" s="98">
        <v>0</v>
      </c>
      <c r="O57" s="98">
        <v>-416666.66666666669</v>
      </c>
      <c r="P57" s="99">
        <v>0</v>
      </c>
      <c r="Q57" s="98">
        <v>416666.66666666669</v>
      </c>
      <c r="R57" s="98"/>
      <c r="S57" s="98">
        <v>-416666.66666666669</v>
      </c>
      <c r="T57" s="147"/>
      <c r="U57" s="98">
        <v>416666.66666666669</v>
      </c>
      <c r="V57" s="100"/>
      <c r="W57" s="98">
        <v>-416666.66666666669</v>
      </c>
      <c r="X57" s="99"/>
      <c r="Y57" s="98">
        <v>416666.66666666669</v>
      </c>
      <c r="Z57" s="100"/>
      <c r="AA57" s="98">
        <v>-416666.66666666669</v>
      </c>
      <c r="AB57" s="99"/>
      <c r="AC57" s="98">
        <v>416666.66666666669</v>
      </c>
      <c r="AD57" s="100"/>
      <c r="AE57" s="98">
        <v>-416666.66666666669</v>
      </c>
      <c r="AF57" s="99"/>
      <c r="AG57" s="98">
        <v>416666.66666666669</v>
      </c>
      <c r="AH57" s="98">
        <v>0</v>
      </c>
      <c r="AI57" s="98">
        <v>-416666.66666666669</v>
      </c>
      <c r="AJ57" s="99">
        <v>0</v>
      </c>
      <c r="AK57" s="98">
        <v>0</v>
      </c>
      <c r="AL57" s="98"/>
      <c r="AM57" s="98">
        <v>0</v>
      </c>
      <c r="AN57" s="99" t="s">
        <v>150</v>
      </c>
      <c r="AO57" s="98">
        <v>0</v>
      </c>
      <c r="AP57" s="98"/>
      <c r="AQ57" s="98">
        <v>0</v>
      </c>
      <c r="AR57" s="99" t="s">
        <v>150</v>
      </c>
      <c r="AS57" s="98">
        <v>0</v>
      </c>
      <c r="AT57" s="98"/>
      <c r="AU57" s="98">
        <v>0</v>
      </c>
      <c r="AV57" s="99" t="s">
        <v>150</v>
      </c>
      <c r="AW57" s="98">
        <v>0</v>
      </c>
      <c r="AX57" s="98"/>
      <c r="AY57" s="98">
        <v>0</v>
      </c>
      <c r="AZ57" s="99" t="s">
        <v>150</v>
      </c>
      <c r="BA57" s="101">
        <v>2580678</v>
      </c>
      <c r="BB57" s="98">
        <v>5000000</v>
      </c>
      <c r="BC57" s="101"/>
      <c r="BD57" s="101"/>
      <c r="BE57" s="101"/>
      <c r="BF57" s="98"/>
      <c r="BG57" s="85"/>
    </row>
    <row r="58" spans="1:59" ht="18" customHeight="1" x14ac:dyDescent="0.3">
      <c r="A58" s="86"/>
      <c r="B58" s="128">
        <v>6</v>
      </c>
      <c r="C58" s="136" t="s">
        <v>70</v>
      </c>
      <c r="D58" s="137"/>
      <c r="E58" s="129">
        <v>781416.66666666663</v>
      </c>
      <c r="F58" s="129">
        <v>1911000</v>
      </c>
      <c r="G58" s="129">
        <v>1129583.3333333333</v>
      </c>
      <c r="H58" s="130">
        <v>2.4455582809000749</v>
      </c>
      <c r="I58" s="129">
        <v>781416.66666666663</v>
      </c>
      <c r="J58" s="129">
        <v>135000</v>
      </c>
      <c r="K58" s="129">
        <v>-646416.66666666663</v>
      </c>
      <c r="L58" s="130">
        <v>0.17276314386264263</v>
      </c>
      <c r="M58" s="129">
        <v>781416.66666666663</v>
      </c>
      <c r="N58" s="129">
        <v>89000</v>
      </c>
      <c r="O58" s="129">
        <v>-692416.66666666663</v>
      </c>
      <c r="P58" s="130">
        <v>0.11389570225018664</v>
      </c>
      <c r="Q58" s="129">
        <v>781416.66666666663</v>
      </c>
      <c r="R58" s="129">
        <v>0</v>
      </c>
      <c r="S58" s="129">
        <v>-781416.66666666663</v>
      </c>
      <c r="T58" s="130">
        <v>0</v>
      </c>
      <c r="U58" s="129">
        <v>781416.66666666663</v>
      </c>
      <c r="V58" s="131">
        <v>0</v>
      </c>
      <c r="W58" s="129">
        <v>-781416.66666666663</v>
      </c>
      <c r="X58" s="130">
        <v>0</v>
      </c>
      <c r="Y58" s="129">
        <v>781416.66666666663</v>
      </c>
      <c r="Z58" s="131">
        <v>0</v>
      </c>
      <c r="AA58" s="129">
        <v>-781416.66666666663</v>
      </c>
      <c r="AB58" s="130">
        <v>0</v>
      </c>
      <c r="AC58" s="129">
        <v>781416.66666666663</v>
      </c>
      <c r="AD58" s="131">
        <v>0</v>
      </c>
      <c r="AE58" s="129">
        <v>-781416.66666666663</v>
      </c>
      <c r="AF58" s="130">
        <v>0</v>
      </c>
      <c r="AG58" s="129">
        <v>781416.66666666663</v>
      </c>
      <c r="AH58" s="129">
        <v>0</v>
      </c>
      <c r="AI58" s="129">
        <v>-781416.66666666663</v>
      </c>
      <c r="AJ58" s="130">
        <v>0</v>
      </c>
      <c r="AK58" s="129">
        <v>-781416.66666666663</v>
      </c>
      <c r="AL58" s="129">
        <v>0</v>
      </c>
      <c r="AM58" s="129">
        <v>781416.66666666663</v>
      </c>
      <c r="AN58" s="130">
        <v>0</v>
      </c>
      <c r="AO58" s="129">
        <v>781416.66666666663</v>
      </c>
      <c r="AP58" s="129">
        <v>0</v>
      </c>
      <c r="AQ58" s="129">
        <v>-781416.66666666663</v>
      </c>
      <c r="AR58" s="130">
        <v>0</v>
      </c>
      <c r="AS58" s="129">
        <v>-781416.66666666663</v>
      </c>
      <c r="AT58" s="129">
        <v>0</v>
      </c>
      <c r="AU58" s="129">
        <v>781416.66666666663</v>
      </c>
      <c r="AV58" s="130">
        <v>0</v>
      </c>
      <c r="AW58" s="129">
        <v>781416.66666666663</v>
      </c>
      <c r="AX58" s="129">
        <v>0</v>
      </c>
      <c r="AY58" s="129">
        <v>-781416.66666666663</v>
      </c>
      <c r="AZ58" s="130">
        <v>0</v>
      </c>
      <c r="BA58" s="129">
        <v>1900000</v>
      </c>
      <c r="BB58" s="129">
        <v>2000000</v>
      </c>
      <c r="BC58" s="255">
        <v>7.0523654709275223E-3</v>
      </c>
      <c r="BD58" s="129">
        <v>0</v>
      </c>
      <c r="BE58" s="210">
        <v>2000000</v>
      </c>
      <c r="BF58" s="129"/>
      <c r="BG58" s="89"/>
    </row>
    <row r="59" spans="1:59" ht="31.5" customHeight="1" outlineLevel="1" x14ac:dyDescent="0.3">
      <c r="A59" s="86"/>
      <c r="B59" s="95" t="s">
        <v>169</v>
      </c>
      <c r="C59" s="143" t="s">
        <v>72</v>
      </c>
      <c r="D59" s="104" t="s">
        <v>73</v>
      </c>
      <c r="E59" s="98">
        <v>97250</v>
      </c>
      <c r="F59" s="98">
        <v>0</v>
      </c>
      <c r="G59" s="98">
        <v>-97250</v>
      </c>
      <c r="H59" s="99">
        <v>0</v>
      </c>
      <c r="I59" s="98">
        <v>97250</v>
      </c>
      <c r="J59" s="98">
        <v>0</v>
      </c>
      <c r="K59" s="98">
        <v>-97250</v>
      </c>
      <c r="L59" s="99">
        <v>0</v>
      </c>
      <c r="M59" s="98">
        <v>97250</v>
      </c>
      <c r="N59" s="98">
        <v>0</v>
      </c>
      <c r="O59" s="98">
        <v>-97250</v>
      </c>
      <c r="P59" s="99">
        <v>0</v>
      </c>
      <c r="Q59" s="98">
        <v>97250</v>
      </c>
      <c r="R59" s="98"/>
      <c r="S59" s="98">
        <v>-97250</v>
      </c>
      <c r="T59" s="99">
        <v>0</v>
      </c>
      <c r="U59" s="98">
        <v>97250</v>
      </c>
      <c r="V59" s="148"/>
      <c r="W59" s="98">
        <v>-97250</v>
      </c>
      <c r="X59" s="99">
        <v>0</v>
      </c>
      <c r="Y59" s="98">
        <v>97250</v>
      </c>
      <c r="Z59" s="100"/>
      <c r="AA59" s="98">
        <v>-97250</v>
      </c>
      <c r="AB59" s="99">
        <v>0</v>
      </c>
      <c r="AC59" s="98">
        <v>97250</v>
      </c>
      <c r="AD59" s="100"/>
      <c r="AE59" s="98">
        <v>-97250</v>
      </c>
      <c r="AF59" s="99">
        <v>0</v>
      </c>
      <c r="AG59" s="98">
        <v>97250</v>
      </c>
      <c r="AH59" s="98">
        <v>0</v>
      </c>
      <c r="AI59" s="98">
        <v>-97250</v>
      </c>
      <c r="AJ59" s="99">
        <v>0</v>
      </c>
      <c r="AK59" s="98">
        <v>-97250</v>
      </c>
      <c r="AL59" s="98"/>
      <c r="AM59" s="98">
        <v>97250</v>
      </c>
      <c r="AN59" s="99">
        <v>0</v>
      </c>
      <c r="AO59" s="98">
        <v>97250</v>
      </c>
      <c r="AP59" s="98"/>
      <c r="AQ59" s="98">
        <v>-97250</v>
      </c>
      <c r="AR59" s="99">
        <v>0</v>
      </c>
      <c r="AS59" s="98">
        <v>-97250</v>
      </c>
      <c r="AT59" s="98"/>
      <c r="AU59" s="98">
        <v>97250</v>
      </c>
      <c r="AV59" s="99">
        <v>0</v>
      </c>
      <c r="AW59" s="98">
        <v>97250</v>
      </c>
      <c r="AX59" s="98"/>
      <c r="AY59" s="98">
        <v>-97250</v>
      </c>
      <c r="AZ59" s="99">
        <v>0</v>
      </c>
      <c r="BA59" s="101">
        <v>1900000</v>
      </c>
      <c r="BB59" s="101">
        <v>2000000</v>
      </c>
      <c r="BC59" s="101"/>
      <c r="BD59" s="101"/>
      <c r="BE59" s="101"/>
      <c r="BF59" s="98"/>
      <c r="BG59" s="85"/>
    </row>
    <row r="60" spans="1:59" ht="21" customHeight="1" x14ac:dyDescent="0.3">
      <c r="A60" s="86"/>
      <c r="B60" s="128">
        <v>7</v>
      </c>
      <c r="C60" s="136" t="s">
        <v>37</v>
      </c>
      <c r="D60" s="137"/>
      <c r="E60" s="129">
        <v>1001100</v>
      </c>
      <c r="F60" s="129">
        <v>1826100</v>
      </c>
      <c r="G60" s="129">
        <v>825000</v>
      </c>
      <c r="H60" s="130">
        <v>1.8240934971531315</v>
      </c>
      <c r="I60" s="129">
        <v>1001100</v>
      </c>
      <c r="J60" s="129">
        <v>1828800</v>
      </c>
      <c r="K60" s="129">
        <v>827700</v>
      </c>
      <c r="L60" s="130">
        <v>1.8267905304165417</v>
      </c>
      <c r="M60" s="129">
        <v>1001100</v>
      </c>
      <c r="N60" s="129">
        <v>3380700</v>
      </c>
      <c r="O60" s="129">
        <v>2379600</v>
      </c>
      <c r="P60" s="130">
        <v>3.3769853161522327</v>
      </c>
      <c r="Q60" s="129">
        <v>1001100</v>
      </c>
      <c r="R60" s="129">
        <v>517625</v>
      </c>
      <c r="S60" s="129">
        <v>-483475</v>
      </c>
      <c r="T60" s="130">
        <v>0.51705623813804813</v>
      </c>
      <c r="U60" s="129">
        <v>1001100</v>
      </c>
      <c r="V60" s="131">
        <v>3672714.29</v>
      </c>
      <c r="W60" s="129">
        <v>2671614.29</v>
      </c>
      <c r="X60" s="130">
        <v>3.6686787433822796</v>
      </c>
      <c r="Y60" s="129">
        <v>1001100</v>
      </c>
      <c r="Z60" s="131">
        <v>0</v>
      </c>
      <c r="AA60" s="129">
        <v>-1001100</v>
      </c>
      <c r="AB60" s="130">
        <v>0</v>
      </c>
      <c r="AC60" s="129">
        <v>1001100</v>
      </c>
      <c r="AD60" s="131">
        <v>122667</v>
      </c>
      <c r="AE60" s="129">
        <v>-878433</v>
      </c>
      <c r="AF60" s="130">
        <v>0.12253221456397963</v>
      </c>
      <c r="AG60" s="129">
        <v>1001100</v>
      </c>
      <c r="AH60" s="129">
        <v>70000</v>
      </c>
      <c r="AI60" s="129">
        <v>-931100</v>
      </c>
      <c r="AJ60" s="130">
        <v>6.9923084606932376E-2</v>
      </c>
      <c r="AK60" s="129">
        <v>-931100</v>
      </c>
      <c r="AL60" s="129">
        <v>0</v>
      </c>
      <c r="AM60" s="129">
        <v>931100</v>
      </c>
      <c r="AN60" s="130">
        <v>0</v>
      </c>
      <c r="AO60" s="129">
        <v>931100</v>
      </c>
      <c r="AP60" s="129">
        <v>0</v>
      </c>
      <c r="AQ60" s="129">
        <v>-931100</v>
      </c>
      <c r="AR60" s="130">
        <v>0</v>
      </c>
      <c r="AS60" s="129">
        <v>-931100</v>
      </c>
      <c r="AT60" s="129">
        <v>0</v>
      </c>
      <c r="AU60" s="129">
        <v>931100</v>
      </c>
      <c r="AV60" s="130">
        <v>0</v>
      </c>
      <c r="AW60" s="129">
        <v>931100</v>
      </c>
      <c r="AX60" s="129">
        <v>0</v>
      </c>
      <c r="AY60" s="129">
        <v>-931100</v>
      </c>
      <c r="AZ60" s="130">
        <v>0</v>
      </c>
      <c r="BA60" s="129">
        <v>18181686</v>
      </c>
      <c r="BB60" s="129">
        <v>5300000</v>
      </c>
      <c r="BC60" s="129"/>
      <c r="BD60" s="129">
        <v>0</v>
      </c>
      <c r="BE60" s="210">
        <v>5300000</v>
      </c>
      <c r="BF60" s="129"/>
      <c r="BG60" s="89"/>
    </row>
    <row r="61" spans="1:59" ht="12" customHeight="1" outlineLevel="1" x14ac:dyDescent="0.3">
      <c r="A61" s="133" t="s">
        <v>173</v>
      </c>
      <c r="B61" s="95" t="s">
        <v>174</v>
      </c>
      <c r="C61" s="145" t="s">
        <v>80</v>
      </c>
      <c r="D61" s="104" t="s">
        <v>81</v>
      </c>
      <c r="E61" s="98">
        <v>126100</v>
      </c>
      <c r="F61" s="98">
        <v>120095</v>
      </c>
      <c r="G61" s="98">
        <v>-6005</v>
      </c>
      <c r="H61" s="99">
        <v>0.95237906423473428</v>
      </c>
      <c r="I61" s="98">
        <v>126100</v>
      </c>
      <c r="J61" s="98">
        <v>122667</v>
      </c>
      <c r="K61" s="98">
        <v>-3433</v>
      </c>
      <c r="L61" s="99">
        <v>0.97277557494052336</v>
      </c>
      <c r="M61" s="98">
        <v>126100</v>
      </c>
      <c r="N61" s="98">
        <v>729104</v>
      </c>
      <c r="O61" s="98">
        <v>603004</v>
      </c>
      <c r="P61" s="99">
        <v>5.7819508326724822</v>
      </c>
      <c r="Q61" s="98">
        <v>126100</v>
      </c>
      <c r="R61" s="110">
        <v>517625</v>
      </c>
      <c r="S61" s="98">
        <v>391525</v>
      </c>
      <c r="T61" s="99">
        <v>4.104877081681205</v>
      </c>
      <c r="U61" s="98">
        <v>126100</v>
      </c>
      <c r="V61" s="100">
        <v>272714.28999999998</v>
      </c>
      <c r="W61" s="98">
        <v>146614.28999999998</v>
      </c>
      <c r="X61" s="99">
        <v>2.1626827121332273</v>
      </c>
      <c r="Y61" s="98">
        <v>126100</v>
      </c>
      <c r="Z61" s="100"/>
      <c r="AA61" s="98">
        <v>-126100</v>
      </c>
      <c r="AB61" s="99">
        <v>0</v>
      </c>
      <c r="AC61" s="98">
        <v>126100</v>
      </c>
      <c r="AD61" s="100">
        <v>122667</v>
      </c>
      <c r="AE61" s="98">
        <v>-3433</v>
      </c>
      <c r="AF61" s="99">
        <v>0.97277557494052336</v>
      </c>
      <c r="AG61" s="98">
        <v>126100</v>
      </c>
      <c r="AH61" s="98">
        <v>0</v>
      </c>
      <c r="AI61" s="98">
        <v>-126100</v>
      </c>
      <c r="AJ61" s="99">
        <v>0</v>
      </c>
      <c r="AK61" s="98">
        <v>-126100</v>
      </c>
      <c r="AL61" s="98"/>
      <c r="AM61" s="98">
        <v>126100</v>
      </c>
      <c r="AN61" s="99">
        <v>0</v>
      </c>
      <c r="AO61" s="98">
        <v>126100</v>
      </c>
      <c r="AP61" s="98"/>
      <c r="AQ61" s="98">
        <v>-126100</v>
      </c>
      <c r="AR61" s="99">
        <v>0</v>
      </c>
      <c r="AS61" s="98">
        <v>-126100</v>
      </c>
      <c r="AT61" s="98"/>
      <c r="AU61" s="98">
        <v>126100</v>
      </c>
      <c r="AV61" s="99">
        <v>0</v>
      </c>
      <c r="AW61" s="98">
        <v>126100</v>
      </c>
      <c r="AX61" s="98"/>
      <c r="AY61" s="98">
        <v>-126100</v>
      </c>
      <c r="AZ61" s="99">
        <v>0</v>
      </c>
      <c r="BA61" s="101">
        <v>644250</v>
      </c>
      <c r="BB61" s="101"/>
      <c r="BC61" s="101"/>
      <c r="BD61" s="101"/>
      <c r="BE61" s="101"/>
      <c r="BF61" s="98"/>
      <c r="BG61" s="85"/>
    </row>
    <row r="62" spans="1:59" ht="27.45" customHeight="1" outlineLevel="1" x14ac:dyDescent="0.3">
      <c r="A62" s="86" t="s">
        <v>175</v>
      </c>
      <c r="B62" s="95" t="s">
        <v>176</v>
      </c>
      <c r="C62" s="145" t="s">
        <v>87</v>
      </c>
      <c r="D62" s="104" t="s">
        <v>81</v>
      </c>
      <c r="E62" s="98">
        <v>166666.66666666666</v>
      </c>
      <c r="F62" s="98">
        <v>6005</v>
      </c>
      <c r="G62" s="98">
        <v>-160661.66666666666</v>
      </c>
      <c r="H62" s="99">
        <v>3.603E-2</v>
      </c>
      <c r="I62" s="98">
        <v>166666.66666666666</v>
      </c>
      <c r="J62" s="98">
        <v>6133</v>
      </c>
      <c r="K62" s="98">
        <v>-160533.66666666666</v>
      </c>
      <c r="L62" s="99">
        <v>3.6798000000000004E-2</v>
      </c>
      <c r="M62" s="98">
        <v>166666.66666666666</v>
      </c>
      <c r="N62" s="98">
        <v>951596</v>
      </c>
      <c r="O62" s="98">
        <v>784929.33333333337</v>
      </c>
      <c r="P62" s="99">
        <v>5.7095760000000002</v>
      </c>
      <c r="Q62" s="98">
        <v>166666.66666666666</v>
      </c>
      <c r="R62" s="110"/>
      <c r="S62" s="98">
        <v>-166666.66666666666</v>
      </c>
      <c r="T62" s="99">
        <v>0</v>
      </c>
      <c r="U62" s="98">
        <v>166666.66666666666</v>
      </c>
      <c r="V62" s="100"/>
      <c r="W62" s="98">
        <v>-166666.66666666666</v>
      </c>
      <c r="X62" s="99">
        <v>0</v>
      </c>
      <c r="Y62" s="98">
        <v>166666.66666666666</v>
      </c>
      <c r="Z62" s="100"/>
      <c r="AA62" s="98">
        <v>-166666.66666666666</v>
      </c>
      <c r="AB62" s="99">
        <v>0</v>
      </c>
      <c r="AC62" s="98">
        <v>166666.66666666666</v>
      </c>
      <c r="AD62" s="100"/>
      <c r="AE62" s="98">
        <v>-166666.66666666666</v>
      </c>
      <c r="AF62" s="99">
        <v>0</v>
      </c>
      <c r="AG62" s="98">
        <v>166666.66666666666</v>
      </c>
      <c r="AH62" s="98">
        <v>0</v>
      </c>
      <c r="AI62" s="98">
        <v>-166666.66666666666</v>
      </c>
      <c r="AJ62" s="99">
        <v>0</v>
      </c>
      <c r="AK62" s="98">
        <v>-166666.66666666666</v>
      </c>
      <c r="AL62" s="98"/>
      <c r="AM62" s="98">
        <v>166666.66666666666</v>
      </c>
      <c r="AN62" s="99">
        <v>0</v>
      </c>
      <c r="AO62" s="98">
        <v>166666.66666666666</v>
      </c>
      <c r="AP62" s="98"/>
      <c r="AQ62" s="98">
        <v>-166666.66666666666</v>
      </c>
      <c r="AR62" s="99">
        <v>0</v>
      </c>
      <c r="AS62" s="98">
        <v>-166666.66666666666</v>
      </c>
      <c r="AT62" s="98"/>
      <c r="AU62" s="98">
        <v>166666.66666666666</v>
      </c>
      <c r="AV62" s="99">
        <v>0</v>
      </c>
      <c r="AW62" s="98">
        <v>166666.66666666666</v>
      </c>
      <c r="AX62" s="98"/>
      <c r="AY62" s="98">
        <v>-166666.66666666666</v>
      </c>
      <c r="AZ62" s="99">
        <v>0</v>
      </c>
      <c r="BA62" s="101">
        <v>8967436</v>
      </c>
      <c r="BB62" s="98">
        <v>500000</v>
      </c>
      <c r="BC62" s="101"/>
      <c r="BD62" s="101"/>
      <c r="BE62" s="101"/>
      <c r="BF62" s="98"/>
      <c r="BG62" s="85"/>
    </row>
    <row r="63" spans="1:59" ht="27" customHeight="1" outlineLevel="1" x14ac:dyDescent="0.3">
      <c r="A63" s="133" t="s">
        <v>177</v>
      </c>
      <c r="B63" s="95" t="s">
        <v>178</v>
      </c>
      <c r="C63" s="143" t="s">
        <v>202</v>
      </c>
      <c r="D63" s="104"/>
      <c r="E63" s="98">
        <v>708333.33333333337</v>
      </c>
      <c r="F63" s="98">
        <v>1700000</v>
      </c>
      <c r="G63" s="98">
        <v>991666.66666666663</v>
      </c>
      <c r="H63" s="99">
        <v>2.4</v>
      </c>
      <c r="I63" s="98">
        <v>708333.33333333337</v>
      </c>
      <c r="J63" s="98">
        <v>1700000</v>
      </c>
      <c r="K63" s="98">
        <v>991666.66666666663</v>
      </c>
      <c r="L63" s="99">
        <v>2.4</v>
      </c>
      <c r="M63" s="98">
        <v>708333.33333333337</v>
      </c>
      <c r="N63" s="98">
        <v>1700000</v>
      </c>
      <c r="O63" s="98">
        <v>991666.66666666663</v>
      </c>
      <c r="P63" s="99">
        <v>2.4</v>
      </c>
      <c r="Q63" s="98">
        <v>708333.33333333337</v>
      </c>
      <c r="R63" s="110">
        <v>0</v>
      </c>
      <c r="S63" s="98">
        <v>-708333.33333333337</v>
      </c>
      <c r="T63" s="99">
        <v>0</v>
      </c>
      <c r="U63" s="98">
        <v>708333.33333333337</v>
      </c>
      <c r="V63" s="100">
        <v>3400000</v>
      </c>
      <c r="W63" s="98">
        <v>2691666.6666666665</v>
      </c>
      <c r="X63" s="99">
        <v>4.8</v>
      </c>
      <c r="Y63" s="98">
        <v>708333.33333333337</v>
      </c>
      <c r="Z63" s="100"/>
      <c r="AA63" s="98">
        <v>-708333.33333333337</v>
      </c>
      <c r="AB63" s="99">
        <v>0</v>
      </c>
      <c r="AC63" s="98">
        <v>708333.33333333337</v>
      </c>
      <c r="AD63" s="100"/>
      <c r="AE63" s="98">
        <v>-708333.33333333337</v>
      </c>
      <c r="AF63" s="99">
        <v>0</v>
      </c>
      <c r="AG63" s="98">
        <v>708333.33333333337</v>
      </c>
      <c r="AH63" s="98">
        <v>70000</v>
      </c>
      <c r="AI63" s="98">
        <v>-638333.33333333337</v>
      </c>
      <c r="AJ63" s="99">
        <v>9.8823529411764699E-2</v>
      </c>
      <c r="AK63" s="98">
        <v>-638333.33333333337</v>
      </c>
      <c r="AL63" s="98"/>
      <c r="AM63" s="98">
        <v>638333.33333333337</v>
      </c>
      <c r="AN63" s="99">
        <v>0</v>
      </c>
      <c r="AO63" s="98">
        <v>638333.33333333337</v>
      </c>
      <c r="AP63" s="98"/>
      <c r="AQ63" s="98">
        <v>-638333.33333333337</v>
      </c>
      <c r="AR63" s="99">
        <v>0</v>
      </c>
      <c r="AS63" s="98">
        <v>-638333.33333333337</v>
      </c>
      <c r="AT63" s="98"/>
      <c r="AU63" s="98">
        <v>638333.33333333337</v>
      </c>
      <c r="AV63" s="99">
        <v>0</v>
      </c>
      <c r="AW63" s="98">
        <v>638333.33333333337</v>
      </c>
      <c r="AX63" s="98"/>
      <c r="AY63" s="98">
        <v>-638333.33333333337</v>
      </c>
      <c r="AZ63" s="99">
        <v>0</v>
      </c>
      <c r="BA63" s="101">
        <v>8570000</v>
      </c>
      <c r="BB63" s="98">
        <v>4800000</v>
      </c>
      <c r="BC63" s="101"/>
      <c r="BD63" s="101"/>
      <c r="BE63" s="101"/>
      <c r="BF63" s="98"/>
      <c r="BG63" s="85"/>
    </row>
    <row r="64" spans="1:59" ht="23.55" customHeight="1" x14ac:dyDescent="0.3">
      <c r="A64" s="86"/>
      <c r="B64" s="128">
        <v>8</v>
      </c>
      <c r="C64" s="136" t="s">
        <v>88</v>
      </c>
      <c r="D64" s="137"/>
      <c r="E64" s="129">
        <v>253803.76733333332</v>
      </c>
      <c r="F64" s="129">
        <v>180244</v>
      </c>
      <c r="G64" s="129">
        <v>-73559.767333333322</v>
      </c>
      <c r="H64" s="130">
        <v>0.71017070350762934</v>
      </c>
      <c r="I64" s="129">
        <v>253803.76733333332</v>
      </c>
      <c r="J64" s="129">
        <v>613672</v>
      </c>
      <c r="K64" s="129">
        <v>0</v>
      </c>
      <c r="L64" s="130">
        <v>2.4178994915943606</v>
      </c>
      <c r="M64" s="129">
        <v>87137.100666666665</v>
      </c>
      <c r="N64" s="129">
        <v>59161</v>
      </c>
      <c r="O64" s="129">
        <v>0</v>
      </c>
      <c r="P64" s="130">
        <v>0.67894157078181727</v>
      </c>
      <c r="Q64" s="129">
        <v>87137.100666666665</v>
      </c>
      <c r="R64" s="129">
        <v>442220</v>
      </c>
      <c r="S64" s="129">
        <v>0</v>
      </c>
      <c r="T64" s="149">
        <v>5.0749909810708953</v>
      </c>
      <c r="U64" s="129">
        <v>87137.100666666665</v>
      </c>
      <c r="V64" s="131">
        <v>847748.7</v>
      </c>
      <c r="W64" s="129">
        <v>0</v>
      </c>
      <c r="X64" s="130">
        <v>9.7289064418492508</v>
      </c>
      <c r="Y64" s="129">
        <v>87137.100666666665</v>
      </c>
      <c r="Z64" s="131">
        <v>519821.95999999996</v>
      </c>
      <c r="AA64" s="129">
        <v>0</v>
      </c>
      <c r="AB64" s="130">
        <v>5.9655641055641881</v>
      </c>
      <c r="AC64" s="129">
        <v>87137.100666666665</v>
      </c>
      <c r="AD64" s="131">
        <v>345093.83999999997</v>
      </c>
      <c r="AE64" s="129">
        <v>0</v>
      </c>
      <c r="AF64" s="130">
        <v>3.9603548587199184</v>
      </c>
      <c r="AG64" s="129">
        <v>87137.100666666665</v>
      </c>
      <c r="AH64" s="129">
        <v>260557.36</v>
      </c>
      <c r="AI64" s="129">
        <v>0</v>
      </c>
      <c r="AJ64" s="130">
        <v>2.990200018207323</v>
      </c>
      <c r="AK64" s="129">
        <v>0</v>
      </c>
      <c r="AL64" s="129">
        <v>0</v>
      </c>
      <c r="AM64" s="129">
        <v>0</v>
      </c>
      <c r="AN64" s="130" t="s">
        <v>150</v>
      </c>
      <c r="AO64" s="129">
        <v>0</v>
      </c>
      <c r="AP64" s="129">
        <v>0</v>
      </c>
      <c r="AQ64" s="129">
        <v>0</v>
      </c>
      <c r="AR64" s="130" t="s">
        <v>150</v>
      </c>
      <c r="AS64" s="129">
        <v>0</v>
      </c>
      <c r="AT64" s="129">
        <v>0</v>
      </c>
      <c r="AU64" s="129">
        <v>0</v>
      </c>
      <c r="AV64" s="130" t="s">
        <v>150</v>
      </c>
      <c r="AW64" s="129">
        <v>0</v>
      </c>
      <c r="AX64" s="129">
        <v>0</v>
      </c>
      <c r="AY64" s="129">
        <v>0</v>
      </c>
      <c r="AZ64" s="130" t="s">
        <v>150</v>
      </c>
      <c r="BA64" s="129">
        <v>5137433.78</v>
      </c>
      <c r="BB64" s="129">
        <v>4350000</v>
      </c>
      <c r="BC64" s="255">
        <v>1.5338894899267361E-2</v>
      </c>
      <c r="BD64" s="129">
        <v>0</v>
      </c>
      <c r="BE64" s="210">
        <v>4350000</v>
      </c>
      <c r="BF64" s="129">
        <v>-160000000</v>
      </c>
      <c r="BG64" s="89"/>
    </row>
    <row r="65" spans="1:59" ht="12" customHeight="1" outlineLevel="1" x14ac:dyDescent="0.3">
      <c r="A65" s="133" t="s">
        <v>179</v>
      </c>
      <c r="B65" s="95" t="s">
        <v>180</v>
      </c>
      <c r="C65" s="284" t="s">
        <v>90</v>
      </c>
      <c r="D65" s="104" t="s">
        <v>181</v>
      </c>
      <c r="E65" s="98">
        <v>5154.8</v>
      </c>
      <c r="F65" s="98">
        <v>54209</v>
      </c>
      <c r="G65" s="98">
        <v>49054.2</v>
      </c>
      <c r="H65" s="99">
        <v>10.516217894001707</v>
      </c>
      <c r="I65" s="98">
        <v>5154.8</v>
      </c>
      <c r="J65" s="98">
        <v>54336</v>
      </c>
      <c r="K65" s="98"/>
      <c r="L65" s="99">
        <v>10.540855125320089</v>
      </c>
      <c r="M65" s="98">
        <v>5154.8</v>
      </c>
      <c r="N65" s="98">
        <v>58669</v>
      </c>
      <c r="O65" s="98"/>
      <c r="P65" s="99">
        <v>11.381430899355939</v>
      </c>
      <c r="Q65" s="98">
        <v>5154.8</v>
      </c>
      <c r="R65" s="110">
        <v>168536</v>
      </c>
      <c r="S65" s="98"/>
      <c r="T65" s="99">
        <v>32.694963917125783</v>
      </c>
      <c r="U65" s="98">
        <v>5154.8</v>
      </c>
      <c r="V65" s="100">
        <v>43264</v>
      </c>
      <c r="W65" s="98"/>
      <c r="X65" s="99">
        <v>8.3929541398308363</v>
      </c>
      <c r="Y65" s="98">
        <v>5154.8</v>
      </c>
      <c r="Z65" s="100">
        <v>59903.79</v>
      </c>
      <c r="AA65" s="98"/>
      <c r="AB65" s="99"/>
      <c r="AC65" s="98">
        <v>5154.8</v>
      </c>
      <c r="AD65" s="100">
        <v>43780.74</v>
      </c>
      <c r="AE65" s="98"/>
      <c r="AF65" s="99"/>
      <c r="AG65" s="98">
        <v>5154.8</v>
      </c>
      <c r="AH65" s="98">
        <v>0</v>
      </c>
      <c r="AI65" s="98"/>
      <c r="AJ65" s="99"/>
      <c r="AK65" s="98"/>
      <c r="AL65" s="98"/>
      <c r="AM65" s="98"/>
      <c r="AN65" s="99"/>
      <c r="AO65" s="98"/>
      <c r="AP65" s="98"/>
      <c r="AQ65" s="98"/>
      <c r="AR65" s="99"/>
      <c r="AS65" s="98"/>
      <c r="AT65" s="98"/>
      <c r="AU65" s="98"/>
      <c r="AV65" s="99"/>
      <c r="AW65" s="98"/>
      <c r="AX65" s="98"/>
      <c r="AY65" s="98"/>
      <c r="AZ65" s="99"/>
      <c r="BA65" s="101">
        <v>650566.53</v>
      </c>
      <c r="BB65" s="98">
        <v>50000</v>
      </c>
      <c r="BC65" s="101"/>
      <c r="BD65" s="101"/>
      <c r="BE65" s="101"/>
      <c r="BF65" s="98"/>
      <c r="BG65" s="85"/>
    </row>
    <row r="66" spans="1:59" ht="12" customHeight="1" outlineLevel="1" x14ac:dyDescent="0.3">
      <c r="A66" s="86" t="s">
        <v>182</v>
      </c>
      <c r="B66" s="95" t="s">
        <v>183</v>
      </c>
      <c r="C66" s="285"/>
      <c r="D66" s="104" t="s">
        <v>92</v>
      </c>
      <c r="E66" s="98">
        <v>41014.85</v>
      </c>
      <c r="F66" s="98">
        <v>0</v>
      </c>
      <c r="G66" s="98">
        <v>-41014.85</v>
      </c>
      <c r="H66" s="99">
        <v>0</v>
      </c>
      <c r="I66" s="98">
        <v>41014.85</v>
      </c>
      <c r="J66" s="98">
        <v>0</v>
      </c>
      <c r="K66" s="98"/>
      <c r="L66" s="99">
        <v>0</v>
      </c>
      <c r="M66" s="98">
        <v>41014.85</v>
      </c>
      <c r="N66" s="98">
        <v>0</v>
      </c>
      <c r="O66" s="98"/>
      <c r="P66" s="99">
        <v>0</v>
      </c>
      <c r="Q66" s="98">
        <v>41014.85</v>
      </c>
      <c r="R66" s="110">
        <v>0</v>
      </c>
      <c r="S66" s="98"/>
      <c r="T66" s="99"/>
      <c r="U66" s="98">
        <v>41014.85</v>
      </c>
      <c r="V66" s="100"/>
      <c r="W66" s="98"/>
      <c r="X66" s="99"/>
      <c r="Y66" s="98">
        <v>41014.85</v>
      </c>
      <c r="Z66" s="100"/>
      <c r="AA66" s="98"/>
      <c r="AB66" s="99"/>
      <c r="AC66" s="98">
        <v>41014.85</v>
      </c>
      <c r="AD66" s="100"/>
      <c r="AE66" s="98"/>
      <c r="AF66" s="99"/>
      <c r="AG66" s="98">
        <v>41014.85</v>
      </c>
      <c r="AH66" s="98">
        <v>0</v>
      </c>
      <c r="AI66" s="98"/>
      <c r="AJ66" s="99"/>
      <c r="AK66" s="98"/>
      <c r="AL66" s="98"/>
      <c r="AM66" s="98"/>
      <c r="AN66" s="99"/>
      <c r="AO66" s="98"/>
      <c r="AP66" s="98"/>
      <c r="AQ66" s="98"/>
      <c r="AR66" s="99"/>
      <c r="AS66" s="98"/>
      <c r="AT66" s="98"/>
      <c r="AU66" s="98"/>
      <c r="AV66" s="99"/>
      <c r="AW66" s="98"/>
      <c r="AX66" s="98"/>
      <c r="AY66" s="98"/>
      <c r="AZ66" s="99"/>
      <c r="BA66" s="101">
        <v>14500</v>
      </c>
      <c r="BB66" s="98">
        <v>200000</v>
      </c>
      <c r="BC66" s="101"/>
      <c r="BD66" s="101"/>
      <c r="BE66" s="101"/>
      <c r="BF66" s="98"/>
      <c r="BG66" s="85"/>
    </row>
    <row r="67" spans="1:59" ht="12" customHeight="1" outlineLevel="1" x14ac:dyDescent="0.3">
      <c r="A67" s="133" t="s">
        <v>184</v>
      </c>
      <c r="B67" s="95" t="s">
        <v>185</v>
      </c>
      <c r="C67" s="285"/>
      <c r="D67" s="104" t="s">
        <v>94</v>
      </c>
      <c r="E67" s="98">
        <v>10967.450666666666</v>
      </c>
      <c r="F67" s="98">
        <v>0</v>
      </c>
      <c r="G67" s="98">
        <v>-10967.450666666666</v>
      </c>
      <c r="H67" s="99">
        <v>0</v>
      </c>
      <c r="I67" s="98">
        <v>10967.450666666666</v>
      </c>
      <c r="J67" s="98">
        <v>100000</v>
      </c>
      <c r="K67" s="98"/>
      <c r="L67" s="99">
        <v>9.1178892013555757</v>
      </c>
      <c r="M67" s="98">
        <v>10967.450666666666</v>
      </c>
      <c r="N67" s="98">
        <v>0</v>
      </c>
      <c r="O67" s="98"/>
      <c r="P67" s="99">
        <v>0</v>
      </c>
      <c r="Q67" s="98">
        <v>10967.450666666666</v>
      </c>
      <c r="R67" s="110">
        <v>0</v>
      </c>
      <c r="S67" s="98"/>
      <c r="T67" s="99"/>
      <c r="U67" s="98">
        <v>10967.450666666666</v>
      </c>
      <c r="V67" s="100">
        <v>80000</v>
      </c>
      <c r="W67" s="98"/>
      <c r="X67" s="99"/>
      <c r="Y67" s="98">
        <v>10967.450666666666</v>
      </c>
      <c r="Z67" s="100"/>
      <c r="AA67" s="98"/>
      <c r="AB67" s="99"/>
      <c r="AC67" s="98">
        <v>10967.450666666666</v>
      </c>
      <c r="AD67" s="100"/>
      <c r="AE67" s="98"/>
      <c r="AF67" s="99"/>
      <c r="AG67" s="98">
        <v>10967.450666666666</v>
      </c>
      <c r="AH67" s="98">
        <v>0</v>
      </c>
      <c r="AI67" s="98"/>
      <c r="AJ67" s="99"/>
      <c r="AK67" s="98"/>
      <c r="AL67" s="98"/>
      <c r="AM67" s="98"/>
      <c r="AN67" s="99"/>
      <c r="AO67" s="98"/>
      <c r="AP67" s="98"/>
      <c r="AQ67" s="98"/>
      <c r="AR67" s="99"/>
      <c r="AS67" s="98"/>
      <c r="AT67" s="98"/>
      <c r="AU67" s="98"/>
      <c r="AV67" s="99"/>
      <c r="AW67" s="98"/>
      <c r="AX67" s="98"/>
      <c r="AY67" s="98"/>
      <c r="AZ67" s="99"/>
      <c r="BA67" s="101">
        <v>250000</v>
      </c>
      <c r="BB67" s="98"/>
      <c r="BC67" s="101"/>
      <c r="BD67" s="101"/>
      <c r="BE67" s="101"/>
      <c r="BF67" s="98"/>
      <c r="BG67" s="85"/>
    </row>
    <row r="68" spans="1:59" ht="12" customHeight="1" outlineLevel="1" x14ac:dyDescent="0.3">
      <c r="A68" s="133" t="s">
        <v>186</v>
      </c>
      <c r="B68" s="95" t="s">
        <v>187</v>
      </c>
      <c r="C68" s="286"/>
      <c r="D68" s="104" t="s">
        <v>188</v>
      </c>
      <c r="E68" s="98">
        <v>30000</v>
      </c>
      <c r="F68" s="98">
        <v>0</v>
      </c>
      <c r="G68" s="98">
        <v>-30000</v>
      </c>
      <c r="H68" s="99">
        <v>0</v>
      </c>
      <c r="I68" s="98">
        <v>30000</v>
      </c>
      <c r="J68" s="98">
        <v>0</v>
      </c>
      <c r="K68" s="98"/>
      <c r="L68" s="99">
        <v>0</v>
      </c>
      <c r="M68" s="98">
        <v>30000</v>
      </c>
      <c r="N68" s="98">
        <v>0</v>
      </c>
      <c r="O68" s="98"/>
      <c r="P68" s="99">
        <v>0</v>
      </c>
      <c r="Q68" s="98">
        <v>30000</v>
      </c>
      <c r="R68" s="110">
        <v>0</v>
      </c>
      <c r="S68" s="98"/>
      <c r="T68" s="99"/>
      <c r="U68" s="98">
        <v>30000</v>
      </c>
      <c r="V68" s="100"/>
      <c r="W68" s="98"/>
      <c r="X68" s="99"/>
      <c r="Y68" s="98">
        <v>30000</v>
      </c>
      <c r="Z68" s="100"/>
      <c r="AA68" s="98"/>
      <c r="AB68" s="99"/>
      <c r="AC68" s="98">
        <v>30000</v>
      </c>
      <c r="AD68" s="100"/>
      <c r="AE68" s="98"/>
      <c r="AF68" s="99"/>
      <c r="AG68" s="98">
        <v>30000</v>
      </c>
      <c r="AH68" s="98">
        <v>0</v>
      </c>
      <c r="AI68" s="98"/>
      <c r="AJ68" s="99"/>
      <c r="AK68" s="98"/>
      <c r="AL68" s="98"/>
      <c r="AM68" s="98"/>
      <c r="AN68" s="99"/>
      <c r="AO68" s="98"/>
      <c r="AP68" s="98"/>
      <c r="AQ68" s="98"/>
      <c r="AR68" s="99"/>
      <c r="AS68" s="98"/>
      <c r="AT68" s="98"/>
      <c r="AU68" s="98"/>
      <c r="AV68" s="99"/>
      <c r="AW68" s="98"/>
      <c r="AX68" s="98"/>
      <c r="AY68" s="98"/>
      <c r="AZ68" s="99"/>
      <c r="BA68" s="101">
        <v>220000</v>
      </c>
      <c r="BB68" s="98">
        <v>100000</v>
      </c>
      <c r="BC68" s="101"/>
      <c r="BD68" s="101"/>
      <c r="BE68" s="101"/>
      <c r="BF68" s="98"/>
      <c r="BG68" s="85"/>
    </row>
    <row r="69" spans="1:59" ht="12" customHeight="1" outlineLevel="1" x14ac:dyDescent="0.3">
      <c r="A69" s="133" t="s">
        <v>189</v>
      </c>
      <c r="B69" s="95" t="s">
        <v>190</v>
      </c>
      <c r="C69" s="145" t="s">
        <v>97</v>
      </c>
      <c r="D69" s="104" t="s">
        <v>98</v>
      </c>
      <c r="E69" s="98">
        <v>166666.66666666666</v>
      </c>
      <c r="F69" s="98">
        <v>126035</v>
      </c>
      <c r="G69" s="98">
        <v>-40631.666666666657</v>
      </c>
      <c r="H69" s="99">
        <v>0.75621000000000005</v>
      </c>
      <c r="I69" s="98">
        <v>166666.66666666666</v>
      </c>
      <c r="J69" s="98">
        <v>459336</v>
      </c>
      <c r="K69" s="98"/>
      <c r="L69" s="99">
        <v>2.7560160000000002</v>
      </c>
      <c r="M69" s="98">
        <v>166666.66666666666</v>
      </c>
      <c r="N69" s="98">
        <v>492</v>
      </c>
      <c r="O69" s="98"/>
      <c r="P69" s="99">
        <v>2.9520000000000002E-3</v>
      </c>
      <c r="Q69" s="98">
        <v>166666.66666666666</v>
      </c>
      <c r="R69" s="110">
        <v>273684</v>
      </c>
      <c r="S69" s="98"/>
      <c r="T69" s="99"/>
      <c r="U69" s="98">
        <v>166666.66666666666</v>
      </c>
      <c r="V69" s="100">
        <v>724484.7</v>
      </c>
      <c r="W69" s="98"/>
      <c r="X69" s="99"/>
      <c r="Y69" s="98">
        <v>166666.66666666666</v>
      </c>
      <c r="Z69" s="100">
        <v>459918.17</v>
      </c>
      <c r="AA69" s="98"/>
      <c r="AB69" s="99"/>
      <c r="AC69" s="98">
        <v>166666.66666666666</v>
      </c>
      <c r="AD69" s="100">
        <v>301313.09999999998</v>
      </c>
      <c r="AE69" s="98"/>
      <c r="AF69" s="99"/>
      <c r="AG69" s="98">
        <v>166666.66666666666</v>
      </c>
      <c r="AH69" s="98">
        <v>260557.36</v>
      </c>
      <c r="AI69" s="98"/>
      <c r="AJ69" s="99"/>
      <c r="AK69" s="98"/>
      <c r="AL69" s="98"/>
      <c r="AM69" s="98"/>
      <c r="AN69" s="99"/>
      <c r="AO69" s="98"/>
      <c r="AP69" s="98"/>
      <c r="AQ69" s="98"/>
      <c r="AR69" s="99"/>
      <c r="AS69" s="98"/>
      <c r="AT69" s="98"/>
      <c r="AU69" s="98"/>
      <c r="AV69" s="99"/>
      <c r="AW69" s="98"/>
      <c r="AX69" s="98"/>
      <c r="AY69" s="98"/>
      <c r="AZ69" s="99"/>
      <c r="BA69" s="101">
        <v>4002367.25</v>
      </c>
      <c r="BB69" s="98">
        <v>4000000</v>
      </c>
      <c r="BC69" s="101"/>
      <c r="BD69" s="101"/>
      <c r="BE69" s="101"/>
      <c r="BF69" s="98"/>
      <c r="BG69" s="85"/>
    </row>
    <row r="70" spans="1:59" ht="25.05" customHeight="1" x14ac:dyDescent="0.3">
      <c r="A70" s="86"/>
      <c r="B70" s="201">
        <v>9</v>
      </c>
      <c r="C70" s="202" t="s">
        <v>99</v>
      </c>
      <c r="D70" s="203"/>
      <c r="E70" s="204">
        <v>-1831101.7839000002</v>
      </c>
      <c r="F70" s="204">
        <v>-12290450</v>
      </c>
      <c r="G70" s="204">
        <v>-8618694.882766664</v>
      </c>
      <c r="H70" s="205">
        <v>6.712051786560437</v>
      </c>
      <c r="I70" s="204">
        <v>-1831101.7839000002</v>
      </c>
      <c r="J70" s="204">
        <v>2299505</v>
      </c>
      <c r="K70" s="204">
        <v>3918198.3499000026</v>
      </c>
      <c r="L70" s="205">
        <v>-1.2558040302393043</v>
      </c>
      <c r="M70" s="204">
        <v>-1664435.117233336</v>
      </c>
      <c r="N70" s="204">
        <v>17208531</v>
      </c>
      <c r="O70" s="204">
        <v>18872966.117233336</v>
      </c>
      <c r="P70" s="205">
        <v>-10.338961742530664</v>
      </c>
      <c r="Q70" s="204">
        <v>5203239.8827666659</v>
      </c>
      <c r="R70" s="204">
        <v>12586101.120099999</v>
      </c>
      <c r="S70" s="204">
        <v>7382861.2373333331</v>
      </c>
      <c r="T70" s="205">
        <v>2.4188969572180707</v>
      </c>
      <c r="U70" s="204">
        <v>-1664435.117233336</v>
      </c>
      <c r="V70" s="204">
        <v>12252911.140000001</v>
      </c>
      <c r="W70" s="204">
        <v>13917346.257233337</v>
      </c>
      <c r="X70" s="205">
        <v>-7.3616033530745755</v>
      </c>
      <c r="Y70" s="204">
        <v>-1664435.117233336</v>
      </c>
      <c r="Z70" s="204">
        <v>-7868111.9600000009</v>
      </c>
      <c r="AA70" s="204">
        <v>-6203676.8427666649</v>
      </c>
      <c r="AB70" s="205">
        <v>4.7271965596824019</v>
      </c>
      <c r="AC70" s="204">
        <v>-1664435.117233336</v>
      </c>
      <c r="AD70" s="204">
        <v>-8578879.9000000022</v>
      </c>
      <c r="AE70" s="204">
        <v>-6914444.7827666663</v>
      </c>
      <c r="AF70" s="205">
        <v>5.1542290902033008</v>
      </c>
      <c r="AG70" s="204">
        <v>-1664435.117233336</v>
      </c>
      <c r="AH70" s="204">
        <v>-3480125.3499999996</v>
      </c>
      <c r="AI70" s="204">
        <v>-1815690.2327666637</v>
      </c>
      <c r="AJ70" s="205">
        <v>2.0908747442103648</v>
      </c>
      <c r="AK70" s="204">
        <v>-2744613.3067666637</v>
      </c>
      <c r="AL70" s="204"/>
      <c r="AM70" s="204">
        <v>2744613.3067666637</v>
      </c>
      <c r="AN70" s="205">
        <v>0</v>
      </c>
      <c r="AO70" s="204">
        <v>2744613.3067666637</v>
      </c>
      <c r="AP70" s="204"/>
      <c r="AQ70" s="204">
        <v>-2744613.3067666637</v>
      </c>
      <c r="AR70" s="205">
        <v>0</v>
      </c>
      <c r="AS70" s="204">
        <v>-2744613.3067666637</v>
      </c>
      <c r="AT70" s="204"/>
      <c r="AU70" s="204">
        <v>2744613.3067666637</v>
      </c>
      <c r="AV70" s="205">
        <v>0</v>
      </c>
      <c r="AW70" s="204">
        <v>2744613.3067666637</v>
      </c>
      <c r="AX70" s="204"/>
      <c r="AY70" s="204">
        <v>-2744613.3067666637</v>
      </c>
      <c r="AZ70" s="205">
        <v>0</v>
      </c>
      <c r="BA70" s="204">
        <v>2420424.5</v>
      </c>
      <c r="BB70" s="204">
        <v>1836606.3140000105</v>
      </c>
      <c r="BC70" s="256">
        <v>2.0642112750209663E-3</v>
      </c>
      <c r="BD70" s="204">
        <v>0</v>
      </c>
      <c r="BE70" s="204">
        <v>586606.31400001049</v>
      </c>
      <c r="BF70" s="204">
        <v>-160000000</v>
      </c>
      <c r="BG70" s="172"/>
    </row>
    <row r="71" spans="1:59" ht="12" customHeight="1" x14ac:dyDescent="0.25">
      <c r="A71" s="86"/>
      <c r="B71" s="87"/>
      <c r="C71" s="87"/>
      <c r="D71" s="87"/>
      <c r="E71" s="87"/>
      <c r="F71" s="87"/>
      <c r="G71" s="87"/>
      <c r="H71" s="151"/>
      <c r="I71" s="87"/>
      <c r="J71" s="87"/>
      <c r="K71" s="87"/>
      <c r="L71" s="151"/>
      <c r="M71" s="87"/>
      <c r="N71" s="87"/>
      <c r="O71" s="87"/>
      <c r="P71" s="151"/>
      <c r="Q71" s="87"/>
      <c r="R71" s="87"/>
      <c r="S71" s="87"/>
      <c r="T71" s="151"/>
      <c r="U71" s="87"/>
      <c r="V71" s="152"/>
      <c r="W71" s="87"/>
      <c r="X71" s="151"/>
      <c r="Y71" s="87"/>
      <c r="Z71" s="87"/>
      <c r="AA71" s="87"/>
      <c r="AB71" s="151"/>
      <c r="AC71" s="87"/>
      <c r="AD71" s="87"/>
      <c r="AE71" s="87"/>
      <c r="AF71" s="151"/>
      <c r="AG71" s="87"/>
      <c r="AH71" s="87"/>
      <c r="AI71" s="87"/>
      <c r="AJ71" s="151"/>
      <c r="AK71" s="87"/>
      <c r="AL71" s="87"/>
      <c r="AM71" s="87"/>
      <c r="AN71" s="151"/>
      <c r="AO71" s="87"/>
      <c r="AP71" s="87"/>
      <c r="AQ71" s="87"/>
      <c r="AR71" s="151"/>
      <c r="AS71" s="87"/>
      <c r="AT71" s="87"/>
      <c r="AU71" s="87"/>
      <c r="AV71" s="151"/>
      <c r="AW71" s="87"/>
      <c r="AX71" s="87"/>
      <c r="AY71" s="87"/>
      <c r="AZ71" s="151"/>
      <c r="BA71" s="85"/>
      <c r="BB71" s="85"/>
      <c r="BC71" s="85"/>
      <c r="BD71" s="85"/>
      <c r="BE71" s="85"/>
      <c r="BF71" s="153"/>
      <c r="BG71" s="85"/>
    </row>
    <row r="72" spans="1:59" ht="15.75" customHeight="1" outlineLevel="2" x14ac:dyDescent="0.3">
      <c r="A72" s="86" t="s">
        <v>120</v>
      </c>
      <c r="B72" s="182" t="s">
        <v>241</v>
      </c>
      <c r="C72" s="192" t="s">
        <v>230</v>
      </c>
      <c r="D72" s="183" t="s">
        <v>7</v>
      </c>
      <c r="E72" s="184">
        <v>500000</v>
      </c>
      <c r="F72" s="184">
        <v>0</v>
      </c>
      <c r="G72" s="184">
        <v>-500000</v>
      </c>
      <c r="H72" s="185">
        <v>0</v>
      </c>
      <c r="I72" s="184">
        <v>500000</v>
      </c>
      <c r="J72" s="184">
        <v>0</v>
      </c>
      <c r="K72" s="184">
        <v>-500000</v>
      </c>
      <c r="L72" s="185">
        <v>0</v>
      </c>
      <c r="M72" s="184">
        <v>500000</v>
      </c>
      <c r="N72" s="184">
        <v>1200000</v>
      </c>
      <c r="O72" s="184">
        <v>700000</v>
      </c>
      <c r="P72" s="185">
        <v>2.4</v>
      </c>
      <c r="Q72" s="184">
        <v>500000</v>
      </c>
      <c r="R72" s="184">
        <v>330000</v>
      </c>
      <c r="S72" s="184">
        <v>-170000</v>
      </c>
      <c r="T72" s="185">
        <v>0.66</v>
      </c>
      <c r="U72" s="184">
        <v>500000</v>
      </c>
      <c r="V72" s="186">
        <v>660000</v>
      </c>
      <c r="W72" s="184">
        <v>160000</v>
      </c>
      <c r="X72" s="185">
        <v>1.32</v>
      </c>
      <c r="Y72" s="184">
        <v>500000</v>
      </c>
      <c r="Z72" s="186">
        <v>0</v>
      </c>
      <c r="AA72" s="184">
        <v>-500000</v>
      </c>
      <c r="AB72" s="185">
        <v>0</v>
      </c>
      <c r="AC72" s="184">
        <v>500000</v>
      </c>
      <c r="AD72" s="186">
        <v>0</v>
      </c>
      <c r="AE72" s="184">
        <v>-500000</v>
      </c>
      <c r="AF72" s="185">
        <v>0</v>
      </c>
      <c r="AG72" s="184">
        <v>500000</v>
      </c>
      <c r="AH72" s="184">
        <v>0</v>
      </c>
      <c r="AI72" s="184">
        <v>-500000</v>
      </c>
      <c r="AJ72" s="185">
        <v>0</v>
      </c>
      <c r="AK72" s="184">
        <v>-500000</v>
      </c>
      <c r="AL72" s="184"/>
      <c r="AM72" s="184">
        <v>500000</v>
      </c>
      <c r="AN72" s="185">
        <v>0</v>
      </c>
      <c r="AO72" s="184">
        <v>500000</v>
      </c>
      <c r="AP72" s="184"/>
      <c r="AQ72" s="184">
        <v>-500000</v>
      </c>
      <c r="AR72" s="185">
        <v>0</v>
      </c>
      <c r="AS72" s="184">
        <v>-500000</v>
      </c>
      <c r="AT72" s="184"/>
      <c r="AU72" s="184">
        <v>500000</v>
      </c>
      <c r="AV72" s="185">
        <v>0</v>
      </c>
      <c r="AW72" s="184">
        <v>500000</v>
      </c>
      <c r="AX72" s="184"/>
      <c r="AY72" s="184">
        <v>-500000</v>
      </c>
      <c r="AZ72" s="185">
        <v>0</v>
      </c>
      <c r="BA72" s="187">
        <v>5322500</v>
      </c>
      <c r="BB72" s="187">
        <v>5250000</v>
      </c>
      <c r="BC72" s="187"/>
      <c r="BD72" s="187"/>
      <c r="BE72" s="240">
        <v>5250000</v>
      </c>
      <c r="BF72" s="98"/>
      <c r="BG72" s="103"/>
    </row>
    <row r="73" spans="1:59" ht="16.5" customHeight="1" outlineLevel="1" x14ac:dyDescent="0.3">
      <c r="A73" s="133" t="s">
        <v>191</v>
      </c>
      <c r="B73" s="177" t="s">
        <v>242</v>
      </c>
      <c r="C73" s="189" t="s">
        <v>229</v>
      </c>
      <c r="D73" s="97" t="s">
        <v>140</v>
      </c>
      <c r="E73" s="178"/>
      <c r="F73" s="178"/>
      <c r="G73" s="178"/>
      <c r="H73" s="179"/>
      <c r="I73" s="178"/>
      <c r="J73" s="178"/>
      <c r="K73" s="178"/>
      <c r="L73" s="179"/>
      <c r="M73" s="178"/>
      <c r="N73" s="178"/>
      <c r="O73" s="178"/>
      <c r="P73" s="179"/>
      <c r="Q73" s="178"/>
      <c r="R73" s="180"/>
      <c r="S73" s="178"/>
      <c r="T73" s="179"/>
      <c r="U73" s="178"/>
      <c r="V73" s="181"/>
      <c r="W73" s="178"/>
      <c r="X73" s="179"/>
      <c r="Y73" s="178"/>
      <c r="Z73" s="181"/>
      <c r="AA73" s="178"/>
      <c r="AB73" s="179"/>
      <c r="AC73" s="178"/>
      <c r="AD73" s="181"/>
      <c r="AE73" s="178"/>
      <c r="AF73" s="179"/>
      <c r="AG73" s="178"/>
      <c r="AH73" s="178"/>
      <c r="AI73" s="178"/>
      <c r="AJ73" s="179"/>
      <c r="AK73" s="178"/>
      <c r="AL73" s="178"/>
      <c r="AM73" s="178"/>
      <c r="AN73" s="179"/>
      <c r="AO73" s="178"/>
      <c r="AP73" s="178"/>
      <c r="AQ73" s="178"/>
      <c r="AR73" s="179"/>
      <c r="AS73" s="178"/>
      <c r="AT73" s="178"/>
      <c r="AU73" s="178"/>
      <c r="AV73" s="179"/>
      <c r="AW73" s="178"/>
      <c r="AX73" s="178"/>
      <c r="AY73" s="178"/>
      <c r="AZ73" s="179"/>
      <c r="BA73" s="190">
        <v>35809372.449999996</v>
      </c>
      <c r="BB73" s="190">
        <v>28159000</v>
      </c>
      <c r="BC73" s="190"/>
      <c r="BD73" s="190"/>
      <c r="BE73" s="190">
        <v>28159000</v>
      </c>
      <c r="BF73" s="98"/>
      <c r="BG73" s="85"/>
    </row>
    <row r="74" spans="1:59" ht="28.05" customHeight="1" x14ac:dyDescent="0.3">
      <c r="A74" s="86"/>
      <c r="B74" s="154"/>
      <c r="C74" s="155" t="s">
        <v>231</v>
      </c>
      <c r="D74" s="156"/>
      <c r="E74" s="157"/>
      <c r="F74" s="158">
        <v>-12536241</v>
      </c>
      <c r="G74" s="157"/>
      <c r="H74" s="159"/>
      <c r="I74" s="157"/>
      <c r="J74" s="158">
        <v>4036841</v>
      </c>
      <c r="K74" s="157"/>
      <c r="L74" s="159"/>
      <c r="M74" s="157"/>
      <c r="N74" s="158">
        <v>17608531</v>
      </c>
      <c r="O74" s="157"/>
      <c r="P74" s="159"/>
      <c r="Q74" s="157"/>
      <c r="R74" s="158">
        <v>12586101.120099999</v>
      </c>
      <c r="S74" s="157"/>
      <c r="T74" s="159"/>
      <c r="U74" s="157"/>
      <c r="V74" s="158">
        <v>12252911.140000001</v>
      </c>
      <c r="W74" s="157"/>
      <c r="X74" s="159"/>
      <c r="Y74" s="157"/>
      <c r="Z74" s="158">
        <v>-7868111.9600000009</v>
      </c>
      <c r="AA74" s="157"/>
      <c r="AB74" s="159"/>
      <c r="AC74" s="157"/>
      <c r="AD74" s="158">
        <v>-8578879.9000000022</v>
      </c>
      <c r="AE74" s="157"/>
      <c r="AF74" s="159"/>
      <c r="AG74" s="157"/>
      <c r="AH74" s="158">
        <v>-3480125.3499999996</v>
      </c>
      <c r="AI74" s="157"/>
      <c r="AJ74" s="159"/>
      <c r="AK74" s="157"/>
      <c r="AL74" s="157"/>
      <c r="AM74" s="157"/>
      <c r="AN74" s="159"/>
      <c r="AO74" s="157"/>
      <c r="AP74" s="157"/>
      <c r="AQ74" s="157"/>
      <c r="AR74" s="159"/>
      <c r="AS74" s="157"/>
      <c r="AT74" s="157"/>
      <c r="AU74" s="157"/>
      <c r="AV74" s="159"/>
      <c r="AW74" s="157"/>
      <c r="AX74" s="157"/>
      <c r="AY74" s="157"/>
      <c r="AZ74" s="159"/>
      <c r="BA74" s="191">
        <v>-33388947.949999996</v>
      </c>
      <c r="BB74" s="264">
        <v>-26322393.68599999</v>
      </c>
      <c r="BC74" s="191"/>
      <c r="BD74" s="191">
        <v>0</v>
      </c>
      <c r="BE74" s="191">
        <v>-27572393.68599999</v>
      </c>
      <c r="BF74" s="157"/>
      <c r="BG74" s="89"/>
    </row>
    <row r="75" spans="1:59" ht="12" customHeight="1" x14ac:dyDescent="0.3">
      <c r="A75" s="161"/>
      <c r="B75" s="162"/>
      <c r="C75" s="162"/>
      <c r="D75" s="162"/>
      <c r="E75" s="162"/>
      <c r="F75" s="162"/>
      <c r="G75" s="162"/>
      <c r="H75" s="163"/>
      <c r="I75" s="162"/>
      <c r="J75" s="162"/>
      <c r="K75" s="162"/>
      <c r="L75" s="163"/>
      <c r="M75" s="162"/>
      <c r="N75" s="162"/>
      <c r="O75" s="162"/>
      <c r="P75" s="163"/>
      <c r="Q75" s="162"/>
      <c r="R75" s="162"/>
      <c r="S75" s="162"/>
      <c r="T75" s="163"/>
      <c r="U75" s="162"/>
      <c r="V75" s="164"/>
      <c r="W75" s="150">
        <v>24890000.469999999</v>
      </c>
      <c r="X75" s="163"/>
      <c r="Y75" s="162"/>
      <c r="Z75" s="165"/>
      <c r="AA75" s="162"/>
      <c r="AB75" s="163"/>
      <c r="AC75" s="162"/>
      <c r="AD75" s="165"/>
      <c r="AE75" s="162"/>
      <c r="AF75" s="163"/>
      <c r="AG75" s="162"/>
      <c r="AH75" s="162"/>
      <c r="AI75" s="162"/>
      <c r="AJ75" s="163"/>
      <c r="AK75" s="162"/>
      <c r="AL75" s="162"/>
      <c r="AM75" s="162"/>
      <c r="AN75" s="163"/>
      <c r="AO75" s="162"/>
      <c r="AP75" s="162"/>
      <c r="AQ75" s="162"/>
      <c r="AR75" s="163"/>
      <c r="AS75" s="162"/>
      <c r="AT75" s="162"/>
      <c r="AU75" s="162"/>
      <c r="AV75" s="163"/>
      <c r="AW75" s="162"/>
      <c r="AX75" s="162"/>
      <c r="AY75" s="162"/>
      <c r="AZ75" s="163"/>
      <c r="BA75" s="162"/>
      <c r="BB75" s="162"/>
      <c r="BC75" s="162"/>
      <c r="BD75" s="162"/>
      <c r="BE75" s="162"/>
      <c r="BF75" s="162"/>
      <c r="BG75" s="162"/>
    </row>
    <row r="76" spans="1:59" ht="26.55" customHeight="1" x14ac:dyDescent="0.25">
      <c r="A76" s="83"/>
      <c r="B76" s="85"/>
      <c r="C76" s="85"/>
      <c r="D76" s="85"/>
      <c r="E76" s="85"/>
      <c r="F76" s="85"/>
      <c r="G76" s="85"/>
      <c r="H76" s="166"/>
      <c r="I76" s="85"/>
      <c r="J76" s="85"/>
      <c r="K76" s="85"/>
      <c r="L76" s="166"/>
      <c r="M76" s="85"/>
      <c r="N76" s="85"/>
      <c r="O76" s="85"/>
      <c r="P76" s="166"/>
      <c r="Q76" s="85"/>
      <c r="R76" s="85"/>
      <c r="S76" s="85"/>
      <c r="T76" s="166"/>
      <c r="U76" s="85"/>
      <c r="V76" s="167"/>
      <c r="W76" s="85"/>
      <c r="X76" s="166"/>
      <c r="Y76" s="85"/>
      <c r="Z76" s="168"/>
      <c r="AA76" s="85"/>
      <c r="AB76" s="166"/>
      <c r="AC76" s="85"/>
      <c r="AD76" s="168"/>
      <c r="AE76" s="85"/>
      <c r="AF76" s="166"/>
      <c r="AG76" s="85"/>
      <c r="AH76" s="85"/>
      <c r="AI76" s="85"/>
      <c r="AJ76" s="166"/>
      <c r="AK76" s="85"/>
      <c r="AL76" s="85"/>
      <c r="AM76" s="85"/>
      <c r="AN76" s="166"/>
      <c r="AO76" s="85"/>
      <c r="AP76" s="85"/>
      <c r="AQ76" s="85"/>
      <c r="AR76" s="166"/>
      <c r="AS76" s="85"/>
      <c r="AT76" s="85"/>
      <c r="AU76" s="85"/>
      <c r="AV76" s="166"/>
      <c r="AW76" s="85"/>
      <c r="AX76" s="85"/>
      <c r="AY76" s="85"/>
      <c r="AZ76" s="166"/>
      <c r="BA76" s="85"/>
      <c r="BB76" s="85"/>
      <c r="BC76" s="85"/>
      <c r="BD76" s="85"/>
      <c r="BE76" s="85"/>
      <c r="BF76" s="170"/>
      <c r="BG76" s="85"/>
    </row>
    <row r="77" spans="1:59" ht="12" customHeight="1" x14ac:dyDescent="0.25">
      <c r="A77" s="83"/>
      <c r="B77" s="85"/>
      <c r="C77" s="85"/>
      <c r="D77" s="85"/>
      <c r="E77" s="85"/>
      <c r="F77" s="85"/>
      <c r="G77" s="85"/>
      <c r="H77" s="166"/>
      <c r="I77" s="85"/>
      <c r="J77" s="85"/>
      <c r="K77" s="85"/>
      <c r="L77" s="166"/>
      <c r="M77" s="85"/>
      <c r="N77" s="85"/>
      <c r="O77" s="85"/>
      <c r="P77" s="166"/>
      <c r="Q77" s="85"/>
      <c r="R77" s="85"/>
      <c r="S77" s="85"/>
      <c r="T77" s="166"/>
      <c r="U77" s="85"/>
      <c r="V77" s="167"/>
      <c r="W77" s="85"/>
      <c r="X77" s="166"/>
      <c r="Y77" s="85"/>
      <c r="Z77" s="168"/>
      <c r="AA77" s="85"/>
      <c r="AB77" s="166"/>
      <c r="AC77" s="85"/>
      <c r="AD77" s="168"/>
      <c r="AE77" s="85"/>
      <c r="AF77" s="166"/>
      <c r="AG77" s="85"/>
      <c r="AH77" s="85"/>
      <c r="AI77" s="85"/>
      <c r="AJ77" s="166"/>
      <c r="AK77" s="85"/>
      <c r="AL77" s="85"/>
      <c r="AM77" s="85"/>
      <c r="AN77" s="166"/>
      <c r="AO77" s="85"/>
      <c r="AP77" s="85"/>
      <c r="AQ77" s="85"/>
      <c r="AR77" s="166"/>
      <c r="AS77" s="85"/>
      <c r="AT77" s="85"/>
      <c r="AU77" s="85"/>
      <c r="AV77" s="166"/>
      <c r="AW77" s="85"/>
      <c r="AX77" s="85"/>
      <c r="AY77" s="85"/>
      <c r="AZ77" s="166"/>
      <c r="BA77" s="85"/>
      <c r="BB77" s="85"/>
      <c r="BC77" s="85"/>
      <c r="BD77" s="85"/>
      <c r="BE77" s="85"/>
      <c r="BF77" s="85"/>
      <c r="BG77" s="85"/>
    </row>
    <row r="78" spans="1:59" ht="12" customHeight="1" x14ac:dyDescent="0.25">
      <c r="A78" s="83"/>
      <c r="B78" s="85"/>
      <c r="C78" s="85"/>
      <c r="D78" s="85"/>
      <c r="E78" s="85"/>
      <c r="F78" s="85"/>
      <c r="G78" s="85"/>
      <c r="H78" s="166"/>
      <c r="I78" s="85"/>
      <c r="J78" s="85"/>
      <c r="K78" s="85"/>
      <c r="L78" s="166"/>
      <c r="M78" s="85"/>
      <c r="N78" s="85"/>
      <c r="O78" s="85"/>
      <c r="P78" s="166"/>
      <c r="Q78" s="85"/>
      <c r="R78" s="85"/>
      <c r="S78" s="85"/>
      <c r="T78" s="166"/>
      <c r="U78" s="85"/>
      <c r="V78" s="167"/>
      <c r="W78" s="85"/>
      <c r="X78" s="166"/>
      <c r="Y78" s="85"/>
      <c r="Z78" s="168"/>
      <c r="AA78" s="85"/>
      <c r="AB78" s="166"/>
      <c r="AC78" s="85"/>
      <c r="AD78" s="168"/>
      <c r="AE78" s="85"/>
      <c r="AF78" s="166"/>
      <c r="AG78" s="85"/>
      <c r="AH78" s="85"/>
      <c r="AI78" s="85"/>
      <c r="AJ78" s="166"/>
      <c r="AK78" s="85"/>
      <c r="AL78" s="85"/>
      <c r="AM78" s="85"/>
      <c r="AN78" s="166"/>
      <c r="AO78" s="85"/>
      <c r="AP78" s="85"/>
      <c r="AQ78" s="85"/>
      <c r="AR78" s="166"/>
      <c r="AS78" s="85"/>
      <c r="AT78" s="85"/>
      <c r="AU78" s="85"/>
      <c r="AV78" s="166"/>
      <c r="AW78" s="85"/>
      <c r="AX78" s="85"/>
      <c r="AY78" s="85"/>
      <c r="AZ78" s="166"/>
      <c r="BA78" s="85"/>
      <c r="BB78" s="85"/>
      <c r="BC78" s="85"/>
      <c r="BD78" s="85"/>
      <c r="BE78" s="85"/>
      <c r="BF78" s="85"/>
      <c r="BG78" s="85"/>
    </row>
    <row r="79" spans="1:59" ht="12" customHeight="1" x14ac:dyDescent="0.25">
      <c r="A79" s="83"/>
      <c r="B79" s="85"/>
      <c r="C79" s="85"/>
      <c r="D79" s="195" t="s">
        <v>229</v>
      </c>
      <c r="E79" s="234"/>
      <c r="F79" s="234"/>
      <c r="G79" s="234"/>
      <c r="H79" s="235"/>
      <c r="I79" s="234"/>
      <c r="J79" s="234"/>
      <c r="K79" s="234"/>
      <c r="L79" s="235"/>
      <c r="M79" s="234"/>
      <c r="N79" s="234"/>
      <c r="O79" s="234"/>
      <c r="P79" s="235"/>
      <c r="Q79" s="234"/>
      <c r="R79" s="234"/>
      <c r="S79" s="234"/>
      <c r="T79" s="235"/>
      <c r="U79" s="234"/>
      <c r="V79" s="236"/>
      <c r="W79" s="234"/>
      <c r="X79" s="235"/>
      <c r="Y79" s="234"/>
      <c r="Z79" s="237"/>
      <c r="AA79" s="234"/>
      <c r="AB79" s="235"/>
      <c r="AC79" s="234"/>
      <c r="AD79" s="237"/>
      <c r="AE79" s="234"/>
      <c r="AF79" s="235"/>
      <c r="AG79" s="234"/>
      <c r="AH79" s="234"/>
      <c r="AI79" s="234"/>
      <c r="AJ79" s="235"/>
      <c r="AK79" s="234"/>
      <c r="AL79" s="234"/>
      <c r="AM79" s="234"/>
      <c r="AN79" s="235"/>
      <c r="AO79" s="234"/>
      <c r="AP79" s="234"/>
      <c r="AQ79" s="234"/>
      <c r="AR79" s="235"/>
      <c r="AS79" s="234"/>
      <c r="AT79" s="234"/>
      <c r="AU79" s="234"/>
      <c r="AV79" s="235"/>
      <c r="AW79" s="234"/>
      <c r="AX79" s="234"/>
      <c r="AY79" s="234"/>
      <c r="AZ79" s="235"/>
      <c r="BA79" s="239" t="s">
        <v>222</v>
      </c>
      <c r="BB79" s="239" t="s">
        <v>222</v>
      </c>
      <c r="BC79" s="247"/>
      <c r="BD79" s="242"/>
      <c r="BE79" s="242"/>
      <c r="BF79" s="85"/>
      <c r="BG79" s="85"/>
    </row>
    <row r="80" spans="1:59" ht="12" customHeight="1" x14ac:dyDescent="0.25">
      <c r="A80" s="83"/>
      <c r="B80" s="85"/>
      <c r="C80" s="85"/>
      <c r="D80" s="175" t="s">
        <v>223</v>
      </c>
      <c r="E80" s="85"/>
      <c r="F80" s="85"/>
      <c r="G80" s="85"/>
      <c r="H80" s="166"/>
      <c r="I80" s="85"/>
      <c r="J80" s="85"/>
      <c r="K80" s="85"/>
      <c r="L80" s="166"/>
      <c r="M80" s="85"/>
      <c r="N80" s="85"/>
      <c r="O80" s="85"/>
      <c r="P80" s="166"/>
      <c r="Q80" s="85"/>
      <c r="R80" s="85"/>
      <c r="S80" s="85"/>
      <c r="T80" s="166"/>
      <c r="U80" s="85"/>
      <c r="V80" s="167"/>
      <c r="W80" s="85"/>
      <c r="X80" s="166"/>
      <c r="Y80" s="85"/>
      <c r="Z80" s="168"/>
      <c r="AA80" s="85"/>
      <c r="AB80" s="166"/>
      <c r="AC80" s="85"/>
      <c r="AD80" s="168"/>
      <c r="AE80" s="85"/>
      <c r="AF80" s="166"/>
      <c r="AG80" s="85"/>
      <c r="AH80" s="85"/>
      <c r="AI80" s="85"/>
      <c r="AJ80" s="166"/>
      <c r="AK80" s="85"/>
      <c r="AL80" s="85"/>
      <c r="AM80" s="85"/>
      <c r="AN80" s="166"/>
      <c r="AO80" s="85"/>
      <c r="AP80" s="85"/>
      <c r="AQ80" s="85"/>
      <c r="AR80" s="166"/>
      <c r="AS80" s="85"/>
      <c r="AT80" s="85"/>
      <c r="AU80" s="85"/>
      <c r="AV80" s="166"/>
      <c r="AW80" s="85"/>
      <c r="AX80" s="85"/>
      <c r="AY80" s="85"/>
      <c r="AZ80" s="166"/>
      <c r="BA80" s="174">
        <v>4550446</v>
      </c>
      <c r="BB80" s="243">
        <v>14159000</v>
      </c>
      <c r="BC80" s="243"/>
      <c r="BD80" s="243"/>
      <c r="BE80" s="243"/>
      <c r="BF80" s="85"/>
      <c r="BG80" s="85"/>
    </row>
    <row r="81" spans="4:55" ht="12" customHeight="1" x14ac:dyDescent="0.25">
      <c r="D81" s="175" t="s">
        <v>218</v>
      </c>
      <c r="E81" s="85"/>
      <c r="F81" s="85"/>
      <c r="G81" s="85"/>
      <c r="H81" s="166"/>
      <c r="I81" s="85"/>
      <c r="J81" s="85"/>
      <c r="K81" s="85"/>
      <c r="L81" s="166"/>
      <c r="M81" s="85"/>
      <c r="N81" s="85"/>
      <c r="O81" s="85"/>
      <c r="P81" s="166"/>
      <c r="Q81" s="85"/>
      <c r="R81" s="85"/>
      <c r="S81" s="85"/>
      <c r="T81" s="166"/>
      <c r="U81" s="85"/>
      <c r="V81" s="167"/>
      <c r="W81" s="85"/>
      <c r="X81" s="166"/>
      <c r="Y81" s="85"/>
      <c r="Z81" s="168"/>
      <c r="AA81" s="85"/>
      <c r="AB81" s="166"/>
      <c r="AC81" s="85"/>
      <c r="AD81" s="168"/>
      <c r="AE81" s="85"/>
      <c r="AF81" s="166"/>
      <c r="AG81" s="85"/>
      <c r="AH81" s="85"/>
      <c r="AI81" s="85"/>
      <c r="AJ81" s="166"/>
      <c r="AK81" s="85"/>
      <c r="AL81" s="85"/>
      <c r="AM81" s="85"/>
      <c r="AN81" s="166"/>
      <c r="AO81" s="85"/>
      <c r="AP81" s="85"/>
      <c r="AQ81" s="85"/>
      <c r="AR81" s="166"/>
      <c r="AS81" s="85"/>
      <c r="AT81" s="85"/>
      <c r="AU81" s="85"/>
      <c r="AV81" s="166"/>
      <c r="AW81" s="85"/>
      <c r="AX81" s="85"/>
      <c r="AY81" s="85"/>
      <c r="AZ81" s="166"/>
      <c r="BA81" s="174">
        <v>8601123.9999999981</v>
      </c>
      <c r="BB81" s="243">
        <v>5000000</v>
      </c>
      <c r="BC81" s="243"/>
    </row>
    <row r="82" spans="4:55" ht="12" customHeight="1" x14ac:dyDescent="0.25">
      <c r="D82" s="175" t="s">
        <v>224</v>
      </c>
      <c r="E82" s="85"/>
      <c r="F82" s="85"/>
      <c r="G82" s="85"/>
      <c r="H82" s="166"/>
      <c r="I82" s="85"/>
      <c r="J82" s="85"/>
      <c r="K82" s="85"/>
      <c r="L82" s="166"/>
      <c r="M82" s="85"/>
      <c r="N82" s="85"/>
      <c r="O82" s="85"/>
      <c r="P82" s="166"/>
      <c r="Q82" s="85"/>
      <c r="R82" s="85"/>
      <c r="S82" s="85"/>
      <c r="T82" s="166"/>
      <c r="U82" s="85"/>
      <c r="V82" s="167"/>
      <c r="W82" s="85"/>
      <c r="X82" s="166"/>
      <c r="Y82" s="85"/>
      <c r="Z82" s="168"/>
      <c r="AA82" s="85"/>
      <c r="AB82" s="166"/>
      <c r="AC82" s="85"/>
      <c r="AD82" s="168"/>
      <c r="AE82" s="85"/>
      <c r="AF82" s="166"/>
      <c r="AG82" s="85"/>
      <c r="AH82" s="85"/>
      <c r="AI82" s="85"/>
      <c r="AJ82" s="166"/>
      <c r="AK82" s="85"/>
      <c r="AL82" s="85"/>
      <c r="AM82" s="85"/>
      <c r="AN82" s="166"/>
      <c r="AO82" s="85"/>
      <c r="AP82" s="85"/>
      <c r="AQ82" s="85"/>
      <c r="AR82" s="166"/>
      <c r="AS82" s="85"/>
      <c r="AT82" s="85"/>
      <c r="AU82" s="85"/>
      <c r="AV82" s="166"/>
      <c r="AW82" s="85"/>
      <c r="AX82" s="85"/>
      <c r="AY82" s="85"/>
      <c r="AZ82" s="166"/>
      <c r="BA82" s="174">
        <v>2293537.77</v>
      </c>
      <c r="BB82" s="243">
        <v>2000000</v>
      </c>
      <c r="BC82" s="243"/>
    </row>
    <row r="83" spans="4:55" ht="12" customHeight="1" x14ac:dyDescent="0.25">
      <c r="D83" s="175" t="s">
        <v>225</v>
      </c>
      <c r="E83" s="85"/>
      <c r="F83" s="85"/>
      <c r="G83" s="85"/>
      <c r="H83" s="166"/>
      <c r="I83" s="85"/>
      <c r="J83" s="85"/>
      <c r="K83" s="85"/>
      <c r="L83" s="166"/>
      <c r="M83" s="85"/>
      <c r="N83" s="85"/>
      <c r="O83" s="85"/>
      <c r="P83" s="166"/>
      <c r="Q83" s="85"/>
      <c r="R83" s="85"/>
      <c r="S83" s="85"/>
      <c r="T83" s="166"/>
      <c r="U83" s="85"/>
      <c r="V83" s="167"/>
      <c r="W83" s="85"/>
      <c r="X83" s="166"/>
      <c r="Y83" s="85"/>
      <c r="Z83" s="168"/>
      <c r="AA83" s="85"/>
      <c r="AB83" s="166"/>
      <c r="AC83" s="85"/>
      <c r="AD83" s="168"/>
      <c r="AE83" s="85"/>
      <c r="AF83" s="166"/>
      <c r="AG83" s="85"/>
      <c r="AH83" s="85"/>
      <c r="AI83" s="85"/>
      <c r="AJ83" s="166"/>
      <c r="AK83" s="85"/>
      <c r="AL83" s="85"/>
      <c r="AM83" s="85"/>
      <c r="AN83" s="166"/>
      <c r="AO83" s="85"/>
      <c r="AP83" s="85"/>
      <c r="AQ83" s="85"/>
      <c r="AR83" s="166"/>
      <c r="AS83" s="85"/>
      <c r="AT83" s="85"/>
      <c r="AU83" s="85"/>
      <c r="AV83" s="166"/>
      <c r="AW83" s="85"/>
      <c r="AX83" s="85"/>
      <c r="AY83" s="85"/>
      <c r="AZ83" s="166"/>
      <c r="BA83" s="174">
        <v>5805364.6799999997</v>
      </c>
      <c r="BB83" s="243">
        <v>5000000</v>
      </c>
      <c r="BC83" s="243"/>
    </row>
    <row r="84" spans="4:55" ht="12" customHeight="1" x14ac:dyDescent="0.25">
      <c r="D84" s="175" t="s">
        <v>226</v>
      </c>
      <c r="E84" s="85"/>
      <c r="F84" s="85"/>
      <c r="G84" s="85"/>
      <c r="H84" s="166"/>
      <c r="I84" s="85"/>
      <c r="J84" s="85"/>
      <c r="K84" s="85"/>
      <c r="L84" s="166"/>
      <c r="M84" s="85"/>
      <c r="N84" s="85"/>
      <c r="O84" s="85"/>
      <c r="P84" s="166"/>
      <c r="Q84" s="85"/>
      <c r="R84" s="85"/>
      <c r="S84" s="85"/>
      <c r="T84" s="166"/>
      <c r="U84" s="85"/>
      <c r="V84" s="167"/>
      <c r="W84" s="85"/>
      <c r="X84" s="166"/>
      <c r="Y84" s="85"/>
      <c r="Z84" s="168"/>
      <c r="AA84" s="85"/>
      <c r="AB84" s="166"/>
      <c r="AC84" s="85"/>
      <c r="AD84" s="168"/>
      <c r="AE84" s="85"/>
      <c r="AF84" s="166"/>
      <c r="AG84" s="85"/>
      <c r="AH84" s="85"/>
      <c r="AI84" s="85"/>
      <c r="AJ84" s="166"/>
      <c r="AK84" s="85"/>
      <c r="AL84" s="85"/>
      <c r="AM84" s="85"/>
      <c r="AN84" s="166"/>
      <c r="AO84" s="85"/>
      <c r="AP84" s="85"/>
      <c r="AQ84" s="85"/>
      <c r="AR84" s="166"/>
      <c r="AS84" s="85"/>
      <c r="AT84" s="85"/>
      <c r="AU84" s="85"/>
      <c r="AV84" s="166"/>
      <c r="AW84" s="85"/>
      <c r="AX84" s="85"/>
      <c r="AY84" s="85"/>
      <c r="AZ84" s="166"/>
      <c r="BA84" s="174">
        <v>14558900</v>
      </c>
      <c r="BB84" s="243">
        <v>2000000</v>
      </c>
      <c r="BC84" s="243"/>
    </row>
    <row r="85" spans="4:55" ht="12" customHeight="1" x14ac:dyDescent="0.25">
      <c r="D85" s="194" t="s">
        <v>232</v>
      </c>
      <c r="E85" s="196"/>
      <c r="F85" s="196"/>
      <c r="G85" s="196"/>
      <c r="H85" s="197"/>
      <c r="I85" s="196"/>
      <c r="J85" s="196"/>
      <c r="K85" s="196"/>
      <c r="L85" s="197"/>
      <c r="M85" s="196"/>
      <c r="N85" s="196"/>
      <c r="O85" s="196"/>
      <c r="P85" s="197"/>
      <c r="Q85" s="196"/>
      <c r="R85" s="196"/>
      <c r="S85" s="196"/>
      <c r="T85" s="197"/>
      <c r="U85" s="196"/>
      <c r="V85" s="198"/>
      <c r="W85" s="196"/>
      <c r="X85" s="197"/>
      <c r="Y85" s="196"/>
      <c r="Z85" s="199"/>
      <c r="AA85" s="196"/>
      <c r="AB85" s="197"/>
      <c r="AC85" s="196"/>
      <c r="AD85" s="199"/>
      <c r="AE85" s="196"/>
      <c r="AF85" s="197"/>
      <c r="AG85" s="196"/>
      <c r="AH85" s="196"/>
      <c r="AI85" s="196"/>
      <c r="AJ85" s="197"/>
      <c r="AK85" s="196"/>
      <c r="AL85" s="196"/>
      <c r="AM85" s="196"/>
      <c r="AN85" s="197"/>
      <c r="AO85" s="196"/>
      <c r="AP85" s="196"/>
      <c r="AQ85" s="196"/>
      <c r="AR85" s="197"/>
      <c r="AS85" s="196"/>
      <c r="AT85" s="196"/>
      <c r="AU85" s="196"/>
      <c r="AV85" s="197"/>
      <c r="AW85" s="196"/>
      <c r="AX85" s="196"/>
      <c r="AY85" s="196"/>
      <c r="AZ85" s="197"/>
      <c r="BA85" s="193">
        <v>35809372.449999996</v>
      </c>
      <c r="BB85" s="193">
        <v>28159000</v>
      </c>
      <c r="BC85" s="248"/>
    </row>
  </sheetData>
  <mergeCells count="10">
    <mergeCell ref="C8:D8"/>
    <mergeCell ref="C9:D9"/>
    <mergeCell ref="B1:AZ5"/>
    <mergeCell ref="C65:C68"/>
    <mergeCell ref="C11:D11"/>
    <mergeCell ref="C17:D17"/>
    <mergeCell ref="C20:D20"/>
    <mergeCell ref="C27:D27"/>
    <mergeCell ref="C28:D28"/>
    <mergeCell ref="C29:C33"/>
  </mergeCells>
  <pageMargins left="0.7" right="0.7" top="0.75" bottom="0.75" header="0" footer="0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AD592"/>
    <outlinePr summaryBelow="0"/>
  </sheetPr>
  <dimension ref="A1:BO75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B13" sqref="BB13"/>
    </sheetView>
  </sheetViews>
  <sheetFormatPr baseColWidth="10" defaultColWidth="12.6640625" defaultRowHeight="15" customHeight="1" outlineLevelRow="2" outlineLevelCol="1" x14ac:dyDescent="0.25"/>
  <cols>
    <col min="1" max="1" width="4.21875" customWidth="1"/>
    <col min="2" max="2" width="12.44140625" customWidth="1"/>
    <col min="3" max="3" width="41.109375" customWidth="1"/>
    <col min="4" max="4" width="18.21875" customWidth="1"/>
    <col min="5" max="5" width="16.88671875" hidden="1" customWidth="1"/>
    <col min="6" max="6" width="16.88671875" hidden="1" customWidth="1" outlineLevel="1"/>
    <col min="7" max="7" width="14" hidden="1" customWidth="1" outlineLevel="1"/>
    <col min="8" max="8" width="15.21875" hidden="1" customWidth="1" outlineLevel="1"/>
    <col min="9" max="9" width="16.21875" hidden="1" customWidth="1" outlineLevel="1"/>
    <col min="10" max="10" width="16.88671875" hidden="1" customWidth="1" outlineLevel="1"/>
    <col min="11" max="11" width="14" hidden="1" customWidth="1" outlineLevel="1"/>
    <col min="12" max="12" width="15.21875" hidden="1" customWidth="1" outlineLevel="1"/>
    <col min="13" max="13" width="16.21875" hidden="1" customWidth="1" outlineLevel="1"/>
    <col min="14" max="14" width="16.88671875" hidden="1" customWidth="1" outlineLevel="1"/>
    <col min="15" max="15" width="14" hidden="1" customWidth="1" outlineLevel="1"/>
    <col min="16" max="16" width="15.21875" hidden="1" customWidth="1" outlineLevel="1"/>
    <col min="17" max="17" width="16.21875" hidden="1" customWidth="1" outlineLevel="1"/>
    <col min="18" max="18" width="16.88671875" hidden="1" customWidth="1" outlineLevel="1"/>
    <col min="19" max="19" width="14" hidden="1" customWidth="1" outlineLevel="1"/>
    <col min="20" max="20" width="15.21875" hidden="1" customWidth="1" outlineLevel="1"/>
    <col min="21" max="21" width="16.21875" hidden="1" customWidth="1" outlineLevel="1"/>
    <col min="22" max="22" width="16.88671875" hidden="1" customWidth="1" outlineLevel="1"/>
    <col min="23" max="23" width="14" hidden="1" customWidth="1" outlineLevel="1"/>
    <col min="24" max="24" width="15.21875" hidden="1" customWidth="1" outlineLevel="1"/>
    <col min="25" max="25" width="16.21875" hidden="1" customWidth="1" outlineLevel="1"/>
    <col min="26" max="26" width="16.88671875" hidden="1" customWidth="1" outlineLevel="1"/>
    <col min="27" max="27" width="14" hidden="1" customWidth="1" outlineLevel="1"/>
    <col min="28" max="28" width="15.21875" hidden="1" customWidth="1" outlineLevel="1"/>
    <col min="29" max="29" width="16.21875" hidden="1" customWidth="1" outlineLevel="1"/>
    <col min="30" max="30" width="16.88671875" hidden="1" customWidth="1" outlineLevel="1"/>
    <col min="31" max="31" width="14" hidden="1" customWidth="1" outlineLevel="1"/>
    <col min="32" max="32" width="12.88671875" hidden="1" customWidth="1" outlineLevel="1"/>
    <col min="33" max="33" width="8.21875" hidden="1" customWidth="1" outlineLevel="1"/>
    <col min="34" max="34" width="15.88671875" hidden="1" customWidth="1" outlineLevel="1"/>
    <col min="35" max="35" width="7.21875" hidden="1" customWidth="1" outlineLevel="1"/>
    <col min="36" max="36" width="14.44140625" hidden="1" customWidth="1" outlineLevel="1"/>
    <col min="37" max="37" width="11.44140625" hidden="1" customWidth="1" outlineLevel="1"/>
    <col min="38" max="38" width="11.77734375" hidden="1" customWidth="1" outlineLevel="1"/>
    <col min="39" max="39" width="9.21875" hidden="1" customWidth="1" outlineLevel="1"/>
    <col min="40" max="40" width="13.77734375" hidden="1" customWidth="1" outlineLevel="1"/>
    <col min="41" max="41" width="14.44140625" hidden="1" customWidth="1" outlineLevel="1"/>
    <col min="42" max="42" width="15.44140625" hidden="1" customWidth="1" outlineLevel="1"/>
    <col min="43" max="43" width="16.109375" hidden="1" customWidth="1" outlineLevel="1"/>
    <col min="44" max="44" width="14.44140625" hidden="1" customWidth="1" outlineLevel="1"/>
    <col min="45" max="45" width="11.21875" hidden="1" customWidth="1" outlineLevel="1"/>
    <col min="46" max="46" width="9.21875" hidden="1" customWidth="1" outlineLevel="1"/>
    <col min="47" max="47" width="12" hidden="1" customWidth="1" outlineLevel="1"/>
    <col min="48" max="48" width="13.21875" hidden="1" customWidth="1" outlineLevel="1"/>
    <col min="49" max="49" width="12.109375" hidden="1" customWidth="1" outlineLevel="1"/>
    <col min="50" max="50" width="16.44140625" hidden="1" customWidth="1" outlineLevel="1"/>
    <col min="51" max="51" width="11.21875" hidden="1" customWidth="1" outlineLevel="1"/>
    <col min="52" max="52" width="8.44140625" hidden="1" customWidth="1" outlineLevel="1"/>
    <col min="53" max="53" width="24.88671875" hidden="1" customWidth="1" outlineLevel="1"/>
    <col min="54" max="66" width="22.77734375" customWidth="1" outlineLevel="1"/>
    <col min="67" max="67" width="18.21875" customWidth="1"/>
  </cols>
  <sheetData>
    <row r="1" spans="1:67" ht="12" customHeight="1" x14ac:dyDescent="0.25">
      <c r="A1" s="22"/>
      <c r="B1" s="304" t="s">
        <v>203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5"/>
      <c r="AI1" s="305"/>
      <c r="AJ1" s="305"/>
      <c r="AK1" s="305"/>
      <c r="AL1" s="305"/>
      <c r="AM1" s="305"/>
      <c r="AN1" s="305"/>
      <c r="AO1" s="305"/>
      <c r="AP1" s="305"/>
      <c r="AQ1" s="305"/>
      <c r="AR1" s="305"/>
      <c r="AS1" s="305"/>
      <c r="AT1" s="305"/>
      <c r="AU1" s="305"/>
      <c r="AV1" s="305"/>
      <c r="AW1" s="305"/>
      <c r="AX1" s="305"/>
      <c r="AY1" s="305"/>
      <c r="AZ1" s="305"/>
      <c r="BA1" s="306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1"/>
    </row>
    <row r="2" spans="1:67" ht="12" customHeight="1" x14ac:dyDescent="0.25">
      <c r="A2" s="22"/>
      <c r="B2" s="307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9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1"/>
    </row>
    <row r="3" spans="1:67" ht="12" customHeight="1" x14ac:dyDescent="0.25">
      <c r="A3" s="22"/>
      <c r="B3" s="307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9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1"/>
    </row>
    <row r="4" spans="1:67" ht="12" customHeight="1" x14ac:dyDescent="0.25">
      <c r="A4" s="22"/>
      <c r="B4" s="307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9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1"/>
    </row>
    <row r="5" spans="1:67" ht="12" customHeight="1" x14ac:dyDescent="0.25">
      <c r="A5" s="22"/>
      <c r="B5" s="310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1"/>
    </row>
    <row r="6" spans="1:67" ht="12" customHeight="1" x14ac:dyDescent="0.25">
      <c r="A6" s="22"/>
      <c r="B6" s="7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1"/>
    </row>
    <row r="7" spans="1:67" ht="42" customHeight="1" x14ac:dyDescent="0.25">
      <c r="A7" s="23"/>
      <c r="B7" s="3" t="s">
        <v>0</v>
      </c>
      <c r="C7" s="3" t="s">
        <v>1</v>
      </c>
      <c r="D7" s="3" t="s">
        <v>2</v>
      </c>
      <c r="E7" s="3" t="s">
        <v>193</v>
      </c>
      <c r="F7" s="24" t="s">
        <v>113</v>
      </c>
      <c r="G7" s="24" t="s">
        <v>114</v>
      </c>
      <c r="H7" s="24" t="s">
        <v>115</v>
      </c>
      <c r="I7" s="25" t="s">
        <v>116</v>
      </c>
      <c r="J7" s="24" t="s">
        <v>113</v>
      </c>
      <c r="K7" s="24" t="s">
        <v>114</v>
      </c>
      <c r="L7" s="24" t="s">
        <v>115</v>
      </c>
      <c r="M7" s="25" t="s">
        <v>116</v>
      </c>
      <c r="N7" s="24" t="s">
        <v>113</v>
      </c>
      <c r="O7" s="24" t="s">
        <v>114</v>
      </c>
      <c r="P7" s="24" t="s">
        <v>115</v>
      </c>
      <c r="Q7" s="25" t="s">
        <v>116</v>
      </c>
      <c r="R7" s="24" t="s">
        <v>113</v>
      </c>
      <c r="S7" s="24" t="s">
        <v>114</v>
      </c>
      <c r="T7" s="24" t="s">
        <v>115</v>
      </c>
      <c r="U7" s="25" t="s">
        <v>116</v>
      </c>
      <c r="V7" s="24" t="s">
        <v>113</v>
      </c>
      <c r="W7" s="24" t="s">
        <v>114</v>
      </c>
      <c r="X7" s="24" t="s">
        <v>115</v>
      </c>
      <c r="Y7" s="25" t="s">
        <v>116</v>
      </c>
      <c r="Z7" s="24" t="s">
        <v>113</v>
      </c>
      <c r="AA7" s="24" t="s">
        <v>114</v>
      </c>
      <c r="AB7" s="24" t="s">
        <v>115</v>
      </c>
      <c r="AC7" s="25" t="s">
        <v>116</v>
      </c>
      <c r="AD7" s="24" t="s">
        <v>113</v>
      </c>
      <c r="AE7" s="24" t="s">
        <v>114</v>
      </c>
      <c r="AF7" s="24" t="s">
        <v>115</v>
      </c>
      <c r="AG7" s="25" t="s">
        <v>116</v>
      </c>
      <c r="AH7" s="24" t="s">
        <v>113</v>
      </c>
      <c r="AI7" s="24" t="s">
        <v>114</v>
      </c>
      <c r="AJ7" s="24" t="s">
        <v>115</v>
      </c>
      <c r="AK7" s="25" t="s">
        <v>116</v>
      </c>
      <c r="AL7" s="24" t="s">
        <v>113</v>
      </c>
      <c r="AM7" s="24" t="s">
        <v>114</v>
      </c>
      <c r="AN7" s="24" t="s">
        <v>115</v>
      </c>
      <c r="AO7" s="25" t="s">
        <v>116</v>
      </c>
      <c r="AP7" s="24" t="s">
        <v>113</v>
      </c>
      <c r="AQ7" s="24" t="s">
        <v>114</v>
      </c>
      <c r="AR7" s="24" t="s">
        <v>115</v>
      </c>
      <c r="AS7" s="25" t="s">
        <v>116</v>
      </c>
      <c r="AT7" s="24" t="s">
        <v>113</v>
      </c>
      <c r="AU7" s="24" t="s">
        <v>114</v>
      </c>
      <c r="AV7" s="24" t="s">
        <v>115</v>
      </c>
      <c r="AW7" s="25" t="s">
        <v>116</v>
      </c>
      <c r="AX7" s="24" t="s">
        <v>113</v>
      </c>
      <c r="AY7" s="24" t="s">
        <v>114</v>
      </c>
      <c r="AZ7" s="24" t="s">
        <v>115</v>
      </c>
      <c r="BA7" s="25" t="s">
        <v>116</v>
      </c>
      <c r="BB7" s="26" t="s">
        <v>204</v>
      </c>
      <c r="BC7" s="26" t="s">
        <v>205</v>
      </c>
      <c r="BD7" s="26" t="s">
        <v>206</v>
      </c>
      <c r="BE7" s="26" t="s">
        <v>207</v>
      </c>
      <c r="BF7" s="26" t="s">
        <v>208</v>
      </c>
      <c r="BG7" s="26" t="s">
        <v>209</v>
      </c>
      <c r="BH7" s="26" t="s">
        <v>210</v>
      </c>
      <c r="BI7" s="26" t="s">
        <v>211</v>
      </c>
      <c r="BJ7" s="26" t="s">
        <v>212</v>
      </c>
      <c r="BK7" s="26" t="s">
        <v>213</v>
      </c>
      <c r="BL7" s="26" t="s">
        <v>214</v>
      </c>
      <c r="BM7" s="26" t="s">
        <v>215</v>
      </c>
      <c r="BN7" s="26" t="s">
        <v>216</v>
      </c>
      <c r="BO7" s="4" t="s">
        <v>217</v>
      </c>
    </row>
    <row r="8" spans="1:67" ht="12" customHeight="1" x14ac:dyDescent="0.3">
      <c r="A8" s="23"/>
      <c r="B8" s="27"/>
      <c r="C8" s="313" t="s">
        <v>4</v>
      </c>
      <c r="D8" s="314"/>
      <c r="E8" s="28">
        <v>7000000</v>
      </c>
      <c r="F8" s="28">
        <v>16091162.5</v>
      </c>
      <c r="G8" s="28">
        <v>1167000</v>
      </c>
      <c r="H8" s="28">
        <v>-14924162.5</v>
      </c>
      <c r="I8" s="29">
        <v>7.25242815738142E-2</v>
      </c>
      <c r="J8" s="28">
        <v>16091162.5</v>
      </c>
      <c r="K8" s="28">
        <v>13441000</v>
      </c>
      <c r="L8" s="28">
        <v>-2650162.4999999991</v>
      </c>
      <c r="M8" s="29">
        <v>0.83530322933473578</v>
      </c>
      <c r="N8" s="28">
        <v>16091162.5</v>
      </c>
      <c r="O8" s="28">
        <v>30124915</v>
      </c>
      <c r="P8" s="28">
        <v>13488752.500000004</v>
      </c>
      <c r="Q8" s="29">
        <v>1.8721403751904189</v>
      </c>
      <c r="R8" s="28">
        <v>11792170.833333332</v>
      </c>
      <c r="S8" s="28">
        <v>22659200</v>
      </c>
      <c r="T8" s="28">
        <v>10867029.166666668</v>
      </c>
      <c r="U8" s="29">
        <v>1.9215461105726577</v>
      </c>
      <c r="V8" s="28">
        <v>16091162.5</v>
      </c>
      <c r="W8" s="30">
        <v>36613870</v>
      </c>
      <c r="X8" s="28">
        <v>20522707.5</v>
      </c>
      <c r="Y8" s="29">
        <v>2.2754024142133922</v>
      </c>
      <c r="Z8" s="28">
        <v>16091162.5</v>
      </c>
      <c r="AA8" s="30">
        <v>2453225</v>
      </c>
      <c r="AB8" s="28">
        <v>-13637937.5</v>
      </c>
      <c r="AC8" s="29">
        <v>0.15245790973772094</v>
      </c>
      <c r="AD8" s="28">
        <v>16091162.5</v>
      </c>
      <c r="AE8" s="30">
        <v>9542407</v>
      </c>
      <c r="AF8" s="28">
        <v>-6548755.5</v>
      </c>
      <c r="AG8" s="29">
        <v>0.59302160425015904</v>
      </c>
      <c r="AH8" s="28">
        <v>16091162.5</v>
      </c>
      <c r="AI8" s="28">
        <v>5426055.0099999998</v>
      </c>
      <c r="AJ8" s="28">
        <v>-10665107.489999998</v>
      </c>
      <c r="AK8" s="29">
        <v>0.33720714771229238</v>
      </c>
      <c r="AL8" s="28">
        <v>-10665107.489999998</v>
      </c>
      <c r="AM8" s="28">
        <v>0</v>
      </c>
      <c r="AN8" s="28">
        <v>10665107.489999998</v>
      </c>
      <c r="AO8" s="29">
        <v>0</v>
      </c>
      <c r="AP8" s="28">
        <v>10665107.489999998</v>
      </c>
      <c r="AQ8" s="28">
        <v>0</v>
      </c>
      <c r="AR8" s="28">
        <v>-10665107.489999998</v>
      </c>
      <c r="AS8" s="29">
        <v>0</v>
      </c>
      <c r="AT8" s="28">
        <v>-10665107.489999998</v>
      </c>
      <c r="AU8" s="28">
        <v>0</v>
      </c>
      <c r="AV8" s="28">
        <v>10665107.489999998</v>
      </c>
      <c r="AW8" s="29">
        <v>0</v>
      </c>
      <c r="AX8" s="28">
        <v>10665107.489999998</v>
      </c>
      <c r="AY8" s="28">
        <v>0</v>
      </c>
      <c r="AZ8" s="28">
        <v>-10665107.489999998</v>
      </c>
      <c r="BA8" s="29">
        <v>0</v>
      </c>
      <c r="BB8" s="28" t="e">
        <f t="shared" ref="BB8:BN8" si="0">+BB9+BB12+BB17+BB20</f>
        <v>#REF!</v>
      </c>
      <c r="BC8" s="28">
        <f t="shared" si="0"/>
        <v>0</v>
      </c>
      <c r="BD8" s="28">
        <f t="shared" si="0"/>
        <v>0</v>
      </c>
      <c r="BE8" s="28">
        <f t="shared" si="0"/>
        <v>0</v>
      </c>
      <c r="BF8" s="28">
        <f t="shared" si="0"/>
        <v>0</v>
      </c>
      <c r="BG8" s="28">
        <f t="shared" si="0"/>
        <v>0</v>
      </c>
      <c r="BH8" s="28">
        <f t="shared" si="0"/>
        <v>0</v>
      </c>
      <c r="BI8" s="28">
        <f t="shared" si="0"/>
        <v>0</v>
      </c>
      <c r="BJ8" s="28">
        <f t="shared" si="0"/>
        <v>0</v>
      </c>
      <c r="BK8" s="28">
        <f t="shared" si="0"/>
        <v>0</v>
      </c>
      <c r="BL8" s="28">
        <f t="shared" si="0"/>
        <v>0</v>
      </c>
      <c r="BM8" s="28">
        <f t="shared" si="0"/>
        <v>0</v>
      </c>
      <c r="BN8" s="28">
        <f t="shared" si="0"/>
        <v>0</v>
      </c>
      <c r="BO8" s="21" t="e">
        <f t="shared" ref="BO8:BO73" si="1">+BB8-SUM(BC8:BN8)</f>
        <v>#REF!</v>
      </c>
    </row>
    <row r="9" spans="1:67" ht="12" customHeight="1" x14ac:dyDescent="0.3">
      <c r="A9" s="23"/>
      <c r="B9" s="5">
        <v>1</v>
      </c>
      <c r="C9" s="315" t="s">
        <v>5</v>
      </c>
      <c r="D9" s="316"/>
      <c r="E9" s="6">
        <v>3500000</v>
      </c>
      <c r="F9" s="7">
        <v>4291666.666666667</v>
      </c>
      <c r="G9" s="7">
        <v>-338000</v>
      </c>
      <c r="H9" s="7">
        <v>-4629666.666666667</v>
      </c>
      <c r="I9" s="31">
        <v>-7.8757281553398048E-2</v>
      </c>
      <c r="J9" s="7">
        <v>4291666.666666667</v>
      </c>
      <c r="K9" s="7">
        <v>363000</v>
      </c>
      <c r="L9" s="7">
        <v>-3928666.6666666665</v>
      </c>
      <c r="M9" s="31">
        <v>8.458252427184465E-2</v>
      </c>
      <c r="N9" s="7">
        <v>4291666.666666667</v>
      </c>
      <c r="O9" s="7">
        <v>1475000</v>
      </c>
      <c r="P9" s="7">
        <v>-2816666.6666666665</v>
      </c>
      <c r="Q9" s="31">
        <v>0.34368932038834948</v>
      </c>
      <c r="R9" s="7">
        <v>4291666.666666667</v>
      </c>
      <c r="S9" s="7">
        <v>550000</v>
      </c>
      <c r="T9" s="7">
        <v>-3741666.6666666665</v>
      </c>
      <c r="U9" s="31">
        <v>0.12815533980582525</v>
      </c>
      <c r="V9" s="7">
        <v>4291666.666666667</v>
      </c>
      <c r="W9" s="32">
        <v>28550000</v>
      </c>
      <c r="X9" s="7">
        <v>24258333.333333332</v>
      </c>
      <c r="Y9" s="31">
        <v>6.6524271844660188</v>
      </c>
      <c r="Z9" s="7">
        <v>4291666.666666667</v>
      </c>
      <c r="AA9" s="32">
        <v>0</v>
      </c>
      <c r="AB9" s="7">
        <v>-4291666.666666667</v>
      </c>
      <c r="AC9" s="31">
        <v>0</v>
      </c>
      <c r="AD9" s="7">
        <v>4291666.666666667</v>
      </c>
      <c r="AE9" s="32">
        <v>1320000</v>
      </c>
      <c r="AF9" s="7">
        <v>-2971666.6666666665</v>
      </c>
      <c r="AG9" s="31">
        <v>0.30757281553398058</v>
      </c>
      <c r="AH9" s="7">
        <v>4291666.666666667</v>
      </c>
      <c r="AI9" s="7">
        <v>1290000</v>
      </c>
      <c r="AJ9" s="7">
        <v>-3001666.6666666665</v>
      </c>
      <c r="AK9" s="31">
        <v>0.30058252427184462</v>
      </c>
      <c r="AL9" s="7">
        <v>-3001666.6666666665</v>
      </c>
      <c r="AM9" s="7">
        <v>0</v>
      </c>
      <c r="AN9" s="7">
        <v>3001666.6666666665</v>
      </c>
      <c r="AO9" s="31">
        <v>0</v>
      </c>
      <c r="AP9" s="7">
        <v>3001666.6666666665</v>
      </c>
      <c r="AQ9" s="7">
        <v>0</v>
      </c>
      <c r="AR9" s="7">
        <v>-3001666.6666666665</v>
      </c>
      <c r="AS9" s="31">
        <v>0</v>
      </c>
      <c r="AT9" s="7">
        <v>-3001666.6666666665</v>
      </c>
      <c r="AU9" s="7">
        <v>0</v>
      </c>
      <c r="AV9" s="7">
        <v>3001666.6666666665</v>
      </c>
      <c r="AW9" s="31">
        <v>0</v>
      </c>
      <c r="AX9" s="7">
        <v>3001666.6666666665</v>
      </c>
      <c r="AY9" s="7">
        <v>0</v>
      </c>
      <c r="AZ9" s="7">
        <v>-3001666.6666666665</v>
      </c>
      <c r="BA9" s="31">
        <v>0</v>
      </c>
      <c r="BB9" s="7" t="e">
        <f t="shared" ref="BB9:BN9" si="2">SUM(BB10:BB11)</f>
        <v>#REF!</v>
      </c>
      <c r="BC9" s="7">
        <f t="shared" si="2"/>
        <v>0</v>
      </c>
      <c r="BD9" s="7">
        <f t="shared" si="2"/>
        <v>0</v>
      </c>
      <c r="BE9" s="7">
        <f t="shared" si="2"/>
        <v>0</v>
      </c>
      <c r="BF9" s="7">
        <f t="shared" si="2"/>
        <v>0</v>
      </c>
      <c r="BG9" s="7">
        <f t="shared" si="2"/>
        <v>0</v>
      </c>
      <c r="BH9" s="7">
        <f t="shared" si="2"/>
        <v>0</v>
      </c>
      <c r="BI9" s="7">
        <f t="shared" si="2"/>
        <v>0</v>
      </c>
      <c r="BJ9" s="7">
        <f t="shared" si="2"/>
        <v>0</v>
      </c>
      <c r="BK9" s="7">
        <f t="shared" si="2"/>
        <v>0</v>
      </c>
      <c r="BL9" s="7">
        <f t="shared" si="2"/>
        <v>0</v>
      </c>
      <c r="BM9" s="7">
        <f t="shared" si="2"/>
        <v>0</v>
      </c>
      <c r="BN9" s="7">
        <f t="shared" si="2"/>
        <v>0</v>
      </c>
      <c r="BO9" s="21" t="e">
        <f t="shared" si="1"/>
        <v>#REF!</v>
      </c>
    </row>
    <row r="10" spans="1:67" ht="15.75" customHeight="1" outlineLevel="2" x14ac:dyDescent="0.3">
      <c r="A10" s="23" t="s">
        <v>120</v>
      </c>
      <c r="B10" s="8">
        <v>44927</v>
      </c>
      <c r="C10" s="9" t="s">
        <v>6</v>
      </c>
      <c r="D10" s="10" t="s">
        <v>7</v>
      </c>
      <c r="E10" s="11">
        <v>500000</v>
      </c>
      <c r="F10" s="11">
        <v>500000</v>
      </c>
      <c r="G10" s="11">
        <v>0</v>
      </c>
      <c r="H10" s="11">
        <v>-500000</v>
      </c>
      <c r="I10" s="33">
        <v>0</v>
      </c>
      <c r="J10" s="11">
        <v>500000</v>
      </c>
      <c r="K10" s="11">
        <v>0</v>
      </c>
      <c r="L10" s="11">
        <v>-500000</v>
      </c>
      <c r="M10" s="33">
        <v>0</v>
      </c>
      <c r="N10" s="11">
        <v>500000</v>
      </c>
      <c r="O10" s="11">
        <v>1200000</v>
      </c>
      <c r="P10" s="11">
        <v>700000</v>
      </c>
      <c r="Q10" s="33">
        <v>2.4</v>
      </c>
      <c r="R10" s="11">
        <v>500000</v>
      </c>
      <c r="S10" s="11">
        <v>330000</v>
      </c>
      <c r="T10" s="11">
        <v>-170000</v>
      </c>
      <c r="U10" s="33">
        <v>0.66</v>
      </c>
      <c r="V10" s="11">
        <v>500000</v>
      </c>
      <c r="W10" s="34">
        <v>660000</v>
      </c>
      <c r="X10" s="11">
        <v>160000</v>
      </c>
      <c r="Y10" s="33">
        <v>1.32</v>
      </c>
      <c r="Z10" s="11">
        <v>500000</v>
      </c>
      <c r="AA10" s="34">
        <v>0</v>
      </c>
      <c r="AB10" s="11">
        <v>-500000</v>
      </c>
      <c r="AC10" s="33">
        <v>0</v>
      </c>
      <c r="AD10" s="11">
        <v>500000</v>
      </c>
      <c r="AE10" s="34">
        <v>0</v>
      </c>
      <c r="AF10" s="11">
        <v>-500000</v>
      </c>
      <c r="AG10" s="33">
        <v>0</v>
      </c>
      <c r="AH10" s="11">
        <v>500000</v>
      </c>
      <c r="AI10" s="11">
        <v>0</v>
      </c>
      <c r="AJ10" s="11">
        <v>-500000</v>
      </c>
      <c r="AK10" s="33">
        <v>0</v>
      </c>
      <c r="AL10" s="11">
        <v>-500000</v>
      </c>
      <c r="AM10" s="11"/>
      <c r="AN10" s="11">
        <v>500000</v>
      </c>
      <c r="AO10" s="33">
        <v>0</v>
      </c>
      <c r="AP10" s="11">
        <v>500000</v>
      </c>
      <c r="AQ10" s="11"/>
      <c r="AR10" s="11">
        <v>-500000</v>
      </c>
      <c r="AS10" s="33">
        <v>0</v>
      </c>
      <c r="AT10" s="11">
        <v>-500000</v>
      </c>
      <c r="AU10" s="11"/>
      <c r="AV10" s="11">
        <v>500000</v>
      </c>
      <c r="AW10" s="33">
        <v>0</v>
      </c>
      <c r="AX10" s="11">
        <v>500000</v>
      </c>
      <c r="AY10" s="11"/>
      <c r="AZ10" s="11">
        <v>-500000</v>
      </c>
      <c r="BA10" s="33">
        <v>0</v>
      </c>
      <c r="BB10" s="11" t="e">
        <f>+#REF!</f>
        <v>#REF!</v>
      </c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21" t="e">
        <f t="shared" si="1"/>
        <v>#REF!</v>
      </c>
    </row>
    <row r="11" spans="1:67" ht="12" customHeight="1" outlineLevel="2" x14ac:dyDescent="0.3">
      <c r="A11" s="23" t="s">
        <v>121</v>
      </c>
      <c r="B11" s="8">
        <v>45323</v>
      </c>
      <c r="C11" s="12" t="s">
        <v>8</v>
      </c>
      <c r="D11" s="12" t="s">
        <v>8</v>
      </c>
      <c r="E11" s="11">
        <v>3000000</v>
      </c>
      <c r="F11" s="11">
        <v>3000000</v>
      </c>
      <c r="G11" s="11">
        <v>-338000</v>
      </c>
      <c r="H11" s="11">
        <v>-3338000</v>
      </c>
      <c r="I11" s="33">
        <v>-0.11266666666666666</v>
      </c>
      <c r="J11" s="11">
        <v>3000000</v>
      </c>
      <c r="K11" s="11">
        <v>0</v>
      </c>
      <c r="L11" s="11">
        <v>-3000000</v>
      </c>
      <c r="M11" s="33">
        <v>0</v>
      </c>
      <c r="N11" s="11">
        <v>3000000</v>
      </c>
      <c r="O11" s="11">
        <v>275000</v>
      </c>
      <c r="P11" s="11">
        <v>-2725000</v>
      </c>
      <c r="Q11" s="33">
        <v>9.166666666666666E-2</v>
      </c>
      <c r="R11" s="11">
        <v>3000000</v>
      </c>
      <c r="S11" s="11">
        <v>220000</v>
      </c>
      <c r="T11" s="11">
        <v>-2780000</v>
      </c>
      <c r="U11" s="33">
        <v>7.3333333333333334E-2</v>
      </c>
      <c r="V11" s="11">
        <v>3000000</v>
      </c>
      <c r="W11" s="34">
        <v>27890000</v>
      </c>
      <c r="X11" s="11">
        <v>24890000</v>
      </c>
      <c r="Y11" s="33">
        <v>9.2966666666666669</v>
      </c>
      <c r="Z11" s="11">
        <v>3000000</v>
      </c>
      <c r="AA11" s="34">
        <v>0</v>
      </c>
      <c r="AB11" s="11">
        <v>-3000000</v>
      </c>
      <c r="AC11" s="33">
        <v>0</v>
      </c>
      <c r="AD11" s="11">
        <v>3000000</v>
      </c>
      <c r="AE11" s="34">
        <v>1320000</v>
      </c>
      <c r="AF11" s="11">
        <v>-1680000</v>
      </c>
      <c r="AG11" s="33">
        <v>0.44</v>
      </c>
      <c r="AH11" s="11">
        <v>3000000</v>
      </c>
      <c r="AI11" s="11">
        <v>1290000</v>
      </c>
      <c r="AJ11" s="11">
        <v>-1710000</v>
      </c>
      <c r="AK11" s="33">
        <v>0.43</v>
      </c>
      <c r="AL11" s="11">
        <v>-1710000</v>
      </c>
      <c r="AM11" s="11"/>
      <c r="AN11" s="11">
        <v>1710000</v>
      </c>
      <c r="AO11" s="33">
        <v>0</v>
      </c>
      <c r="AP11" s="11">
        <v>1710000</v>
      </c>
      <c r="AQ11" s="11"/>
      <c r="AR11" s="11">
        <v>-1710000</v>
      </c>
      <c r="AS11" s="33">
        <v>0</v>
      </c>
      <c r="AT11" s="11">
        <v>-1710000</v>
      </c>
      <c r="AU11" s="11"/>
      <c r="AV11" s="11">
        <v>1710000</v>
      </c>
      <c r="AW11" s="33">
        <v>0</v>
      </c>
      <c r="AX11" s="11">
        <v>1710000</v>
      </c>
      <c r="AY11" s="11"/>
      <c r="AZ11" s="11">
        <v>-1710000</v>
      </c>
      <c r="BA11" s="33">
        <v>0</v>
      </c>
      <c r="BB11" s="11" t="e">
        <f>+#REF!</f>
        <v>#REF!</v>
      </c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21" t="e">
        <f t="shared" si="1"/>
        <v>#REF!</v>
      </c>
    </row>
    <row r="12" spans="1:67" ht="12" customHeight="1" x14ac:dyDescent="0.3">
      <c r="A12" s="23"/>
      <c r="B12" s="5">
        <v>2</v>
      </c>
      <c r="C12" s="315" t="s">
        <v>9</v>
      </c>
      <c r="D12" s="316"/>
      <c r="E12" s="6">
        <v>6033333.333333333</v>
      </c>
      <c r="F12" s="7">
        <v>7566666.666666666</v>
      </c>
      <c r="G12" s="7">
        <v>-500000</v>
      </c>
      <c r="H12" s="7">
        <v>-8066666.666666666</v>
      </c>
      <c r="I12" s="31">
        <v>-6.6079295154185022E-2</v>
      </c>
      <c r="J12" s="7">
        <v>7566666.666666666</v>
      </c>
      <c r="K12" s="7">
        <v>1610000</v>
      </c>
      <c r="L12" s="7">
        <v>-5956666.666666666</v>
      </c>
      <c r="M12" s="31">
        <v>0.21277533039647578</v>
      </c>
      <c r="N12" s="7">
        <v>7566666.666666666</v>
      </c>
      <c r="O12" s="7">
        <v>24141915</v>
      </c>
      <c r="P12" s="7">
        <v>16030248.333333336</v>
      </c>
      <c r="Q12" s="31">
        <v>3.1905614537444937</v>
      </c>
      <c r="R12" s="7">
        <v>7566666.666666666</v>
      </c>
      <c r="S12" s="7">
        <v>21074000</v>
      </c>
      <c r="T12" s="7">
        <v>13507333.333333334</v>
      </c>
      <c r="U12" s="31">
        <v>2.7851101321585907</v>
      </c>
      <c r="V12" s="7">
        <v>7566666.666666666</v>
      </c>
      <c r="W12" s="32">
        <v>4049000</v>
      </c>
      <c r="X12" s="7">
        <v>-3517666.6666666665</v>
      </c>
      <c r="Y12" s="31">
        <v>0.53511013215859038</v>
      </c>
      <c r="Z12" s="7">
        <v>7566666.666666666</v>
      </c>
      <c r="AA12" s="32">
        <v>2122300</v>
      </c>
      <c r="AB12" s="7">
        <v>-5444366.666666666</v>
      </c>
      <c r="AC12" s="31">
        <v>0.28048017621145377</v>
      </c>
      <c r="AD12" s="7">
        <v>7566666.666666666</v>
      </c>
      <c r="AE12" s="32">
        <v>5865000</v>
      </c>
      <c r="AF12" s="7">
        <v>-1701666.6666666665</v>
      </c>
      <c r="AG12" s="31">
        <v>0.77511013215859037</v>
      </c>
      <c r="AH12" s="7">
        <v>7566666.666666666</v>
      </c>
      <c r="AI12" s="7">
        <v>1982617</v>
      </c>
      <c r="AJ12" s="7">
        <v>-5584049.666666666</v>
      </c>
      <c r="AK12" s="31">
        <v>0.26201986784140974</v>
      </c>
      <c r="AL12" s="7">
        <v>-5584049.666666666</v>
      </c>
      <c r="AM12" s="7">
        <v>0</v>
      </c>
      <c r="AN12" s="7">
        <v>5584049.666666666</v>
      </c>
      <c r="AO12" s="31">
        <v>0</v>
      </c>
      <c r="AP12" s="7">
        <v>5584049.666666666</v>
      </c>
      <c r="AQ12" s="7">
        <v>0</v>
      </c>
      <c r="AR12" s="7">
        <v>-5584049.666666666</v>
      </c>
      <c r="AS12" s="31">
        <v>0</v>
      </c>
      <c r="AT12" s="7">
        <v>-5584049.666666666</v>
      </c>
      <c r="AU12" s="7">
        <v>0</v>
      </c>
      <c r="AV12" s="7">
        <v>5584049.666666666</v>
      </c>
      <c r="AW12" s="31">
        <v>0</v>
      </c>
      <c r="AX12" s="7">
        <v>5584049.666666666</v>
      </c>
      <c r="AY12" s="7">
        <v>0</v>
      </c>
      <c r="AZ12" s="7">
        <v>-5584049.666666666</v>
      </c>
      <c r="BA12" s="31">
        <v>0</v>
      </c>
      <c r="BB12" s="7" t="e">
        <f t="shared" ref="BB12:BN12" si="3">SUM(BB13:BB16)</f>
        <v>#REF!</v>
      </c>
      <c r="BC12" s="7">
        <f t="shared" si="3"/>
        <v>0</v>
      </c>
      <c r="BD12" s="7">
        <f t="shared" si="3"/>
        <v>0</v>
      </c>
      <c r="BE12" s="7">
        <f t="shared" si="3"/>
        <v>0</v>
      </c>
      <c r="BF12" s="7">
        <f t="shared" si="3"/>
        <v>0</v>
      </c>
      <c r="BG12" s="7">
        <f t="shared" si="3"/>
        <v>0</v>
      </c>
      <c r="BH12" s="7">
        <f t="shared" si="3"/>
        <v>0</v>
      </c>
      <c r="BI12" s="7">
        <f t="shared" si="3"/>
        <v>0</v>
      </c>
      <c r="BJ12" s="7">
        <f t="shared" si="3"/>
        <v>0</v>
      </c>
      <c r="BK12" s="7">
        <f t="shared" si="3"/>
        <v>0</v>
      </c>
      <c r="BL12" s="7">
        <f t="shared" si="3"/>
        <v>0</v>
      </c>
      <c r="BM12" s="7">
        <f t="shared" si="3"/>
        <v>0</v>
      </c>
      <c r="BN12" s="7">
        <f t="shared" si="3"/>
        <v>0</v>
      </c>
      <c r="BO12" s="21" t="e">
        <f t="shared" si="1"/>
        <v>#REF!</v>
      </c>
    </row>
    <row r="13" spans="1:67" ht="28.5" customHeight="1" outlineLevel="2" x14ac:dyDescent="0.3">
      <c r="A13" s="23" t="s">
        <v>122</v>
      </c>
      <c r="B13" s="8" t="s">
        <v>10</v>
      </c>
      <c r="C13" s="12" t="s">
        <v>195</v>
      </c>
      <c r="D13" s="10" t="s">
        <v>12</v>
      </c>
      <c r="E13" s="11">
        <v>5833333.333333333</v>
      </c>
      <c r="F13" s="11">
        <v>5833333.333333333</v>
      </c>
      <c r="G13" s="11">
        <v>-500000</v>
      </c>
      <c r="H13" s="11">
        <v>-6333333.333333333</v>
      </c>
      <c r="I13" s="33">
        <v>-8.5714285714285715E-2</v>
      </c>
      <c r="J13" s="11">
        <v>5833333.333333333</v>
      </c>
      <c r="K13" s="11">
        <v>1210000</v>
      </c>
      <c r="L13" s="11">
        <v>-4623333.333333333</v>
      </c>
      <c r="M13" s="33">
        <v>0.20742857142857143</v>
      </c>
      <c r="N13" s="11">
        <v>5833333.333333333</v>
      </c>
      <c r="O13" s="11">
        <v>16630000</v>
      </c>
      <c r="P13" s="11">
        <v>10796666.666666668</v>
      </c>
      <c r="Q13" s="33">
        <v>2.850857142857143</v>
      </c>
      <c r="R13" s="11">
        <v>5833333.333333333</v>
      </c>
      <c r="S13" s="11">
        <v>13510000</v>
      </c>
      <c r="T13" s="11">
        <v>7676666.666666667</v>
      </c>
      <c r="U13" s="33">
        <v>2.3160000000000003</v>
      </c>
      <c r="V13" s="11">
        <v>5833333.333333333</v>
      </c>
      <c r="W13" s="34">
        <v>0</v>
      </c>
      <c r="X13" s="11">
        <v>-5833333.333333333</v>
      </c>
      <c r="Y13" s="33">
        <v>0</v>
      </c>
      <c r="Z13" s="11">
        <v>5833333.333333333</v>
      </c>
      <c r="AA13" s="34">
        <v>0</v>
      </c>
      <c r="AB13" s="11">
        <v>-5833333.333333333</v>
      </c>
      <c r="AC13" s="33">
        <v>0</v>
      </c>
      <c r="AD13" s="11">
        <v>5833333.333333333</v>
      </c>
      <c r="AE13" s="34">
        <v>3110000</v>
      </c>
      <c r="AF13" s="11">
        <v>-2723333.333333333</v>
      </c>
      <c r="AG13" s="33">
        <v>0.53314285714285714</v>
      </c>
      <c r="AH13" s="11">
        <v>5833333.333333333</v>
      </c>
      <c r="AI13" s="11">
        <v>1982617</v>
      </c>
      <c r="AJ13" s="11">
        <v>-3850716.333333333</v>
      </c>
      <c r="AK13" s="33">
        <v>0.33987719999999999</v>
      </c>
      <c r="AL13" s="11">
        <v>-3850716.333333333</v>
      </c>
      <c r="AM13" s="11"/>
      <c r="AN13" s="11">
        <v>3850716.333333333</v>
      </c>
      <c r="AO13" s="33">
        <v>0</v>
      </c>
      <c r="AP13" s="11">
        <v>3850716.333333333</v>
      </c>
      <c r="AQ13" s="11"/>
      <c r="AR13" s="11">
        <v>-3850716.333333333</v>
      </c>
      <c r="AS13" s="33">
        <v>0</v>
      </c>
      <c r="AT13" s="11">
        <v>-3850716.333333333</v>
      </c>
      <c r="AU13" s="11"/>
      <c r="AV13" s="11">
        <v>3850716.333333333</v>
      </c>
      <c r="AW13" s="33">
        <v>0</v>
      </c>
      <c r="AX13" s="11">
        <v>3850716.333333333</v>
      </c>
      <c r="AY13" s="11"/>
      <c r="AZ13" s="11">
        <v>-3850716.333333333</v>
      </c>
      <c r="BA13" s="33">
        <v>0</v>
      </c>
      <c r="BB13" s="11" t="e">
        <f>+#REF!</f>
        <v>#REF!</v>
      </c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21" t="e">
        <f t="shared" si="1"/>
        <v>#REF!</v>
      </c>
    </row>
    <row r="14" spans="1:67" ht="18" customHeight="1" outlineLevel="2" x14ac:dyDescent="0.3">
      <c r="A14" s="23"/>
      <c r="B14" s="8" t="s">
        <v>13</v>
      </c>
      <c r="C14" s="12" t="s">
        <v>14</v>
      </c>
      <c r="D14" s="12" t="s">
        <v>12</v>
      </c>
      <c r="E14" s="11">
        <v>200000</v>
      </c>
      <c r="F14" s="11">
        <v>200000</v>
      </c>
      <c r="G14" s="11">
        <v>0</v>
      </c>
      <c r="H14" s="11">
        <v>-200000</v>
      </c>
      <c r="I14" s="33">
        <v>0</v>
      </c>
      <c r="J14" s="11">
        <v>200000</v>
      </c>
      <c r="K14" s="11">
        <v>0</v>
      </c>
      <c r="L14" s="11">
        <v>-200000</v>
      </c>
      <c r="M14" s="33">
        <v>0</v>
      </c>
      <c r="N14" s="11">
        <v>200000</v>
      </c>
      <c r="O14" s="11">
        <v>0</v>
      </c>
      <c r="P14" s="11">
        <v>-200000</v>
      </c>
      <c r="Q14" s="33">
        <v>0</v>
      </c>
      <c r="R14" s="11">
        <v>200000</v>
      </c>
      <c r="S14" s="11">
        <v>0</v>
      </c>
      <c r="T14" s="11">
        <v>-200000</v>
      </c>
      <c r="U14" s="33">
        <v>0</v>
      </c>
      <c r="V14" s="11">
        <v>200000</v>
      </c>
      <c r="W14" s="34">
        <v>0</v>
      </c>
      <c r="X14" s="11">
        <v>-200000</v>
      </c>
      <c r="Y14" s="33">
        <v>0</v>
      </c>
      <c r="Z14" s="11">
        <v>200000</v>
      </c>
      <c r="AA14" s="34">
        <v>0</v>
      </c>
      <c r="AB14" s="11">
        <v>-200000</v>
      </c>
      <c r="AC14" s="33">
        <v>0</v>
      </c>
      <c r="AD14" s="11">
        <v>200000</v>
      </c>
      <c r="AE14" s="34">
        <v>0</v>
      </c>
      <c r="AF14" s="11">
        <v>-200000</v>
      </c>
      <c r="AG14" s="33">
        <v>0</v>
      </c>
      <c r="AH14" s="11">
        <v>200000</v>
      </c>
      <c r="AI14" s="11">
        <v>0</v>
      </c>
      <c r="AJ14" s="11">
        <v>-200000</v>
      </c>
      <c r="AK14" s="33">
        <v>0</v>
      </c>
      <c r="AL14" s="11">
        <v>-200000</v>
      </c>
      <c r="AM14" s="11"/>
      <c r="AN14" s="11">
        <v>200000</v>
      </c>
      <c r="AO14" s="33">
        <v>0</v>
      </c>
      <c r="AP14" s="11">
        <v>200000</v>
      </c>
      <c r="AQ14" s="11"/>
      <c r="AR14" s="11">
        <v>-200000</v>
      </c>
      <c r="AS14" s="33">
        <v>0</v>
      </c>
      <c r="AT14" s="11">
        <v>-200000</v>
      </c>
      <c r="AU14" s="11"/>
      <c r="AV14" s="11">
        <v>200000</v>
      </c>
      <c r="AW14" s="33">
        <v>0</v>
      </c>
      <c r="AX14" s="11">
        <v>200000</v>
      </c>
      <c r="AY14" s="11"/>
      <c r="AZ14" s="11">
        <v>-200000</v>
      </c>
      <c r="BA14" s="33">
        <v>0</v>
      </c>
      <c r="BB14" s="11" t="e">
        <f>+#REF!</f>
        <v>#REF!</v>
      </c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21" t="e">
        <f t="shared" si="1"/>
        <v>#REF!</v>
      </c>
    </row>
    <row r="15" spans="1:67" ht="12" customHeight="1" outlineLevel="2" x14ac:dyDescent="0.3">
      <c r="A15" s="23" t="s">
        <v>123</v>
      </c>
      <c r="B15" s="8" t="s">
        <v>15</v>
      </c>
      <c r="C15" s="12" t="s">
        <v>12</v>
      </c>
      <c r="D15" s="12" t="s">
        <v>12</v>
      </c>
      <c r="E15" s="11">
        <v>908333.33333333337</v>
      </c>
      <c r="F15" s="11">
        <v>908333.33333333337</v>
      </c>
      <c r="G15" s="11">
        <v>0</v>
      </c>
      <c r="H15" s="11">
        <v>-908333.33333333337</v>
      </c>
      <c r="I15" s="33">
        <v>0</v>
      </c>
      <c r="J15" s="11">
        <v>908333.33333333337</v>
      </c>
      <c r="K15" s="11">
        <v>400000</v>
      </c>
      <c r="L15" s="11">
        <v>-508333.33333333337</v>
      </c>
      <c r="M15" s="33">
        <v>0.44036697247706419</v>
      </c>
      <c r="N15" s="11">
        <v>908333.33333333337</v>
      </c>
      <c r="O15" s="11">
        <v>6966915</v>
      </c>
      <c r="P15" s="11">
        <v>6058581.666666667</v>
      </c>
      <c r="Q15" s="33">
        <v>7.6699981651376143</v>
      </c>
      <c r="R15" s="11">
        <v>908333.33333333337</v>
      </c>
      <c r="S15" s="11">
        <v>7564000</v>
      </c>
      <c r="T15" s="11">
        <v>6655666.666666667</v>
      </c>
      <c r="U15" s="33">
        <v>8.3273394495412845</v>
      </c>
      <c r="V15" s="11">
        <v>908333.33333333337</v>
      </c>
      <c r="W15" s="34">
        <v>4049000</v>
      </c>
      <c r="X15" s="11">
        <v>3140666.6666666665</v>
      </c>
      <c r="Y15" s="33">
        <v>4.4576146788990823</v>
      </c>
      <c r="Z15" s="11">
        <v>908333.33333333337</v>
      </c>
      <c r="AA15" s="34">
        <v>2122300</v>
      </c>
      <c r="AB15" s="11">
        <v>1213966.6666666665</v>
      </c>
      <c r="AC15" s="33">
        <v>2.3364770642201833</v>
      </c>
      <c r="AD15" s="11">
        <v>908333.33333333337</v>
      </c>
      <c r="AE15" s="34">
        <v>2755000</v>
      </c>
      <c r="AF15" s="11">
        <v>1846666.6666666665</v>
      </c>
      <c r="AG15" s="33">
        <v>3.0330275229357797</v>
      </c>
      <c r="AH15" s="11">
        <v>908333.33333333337</v>
      </c>
      <c r="AI15" s="11">
        <v>0</v>
      </c>
      <c r="AJ15" s="11">
        <v>-908333.33333333337</v>
      </c>
      <c r="AK15" s="33">
        <v>0</v>
      </c>
      <c r="AL15" s="11">
        <v>-908333.33333333337</v>
      </c>
      <c r="AM15" s="11"/>
      <c r="AN15" s="11">
        <v>908333.33333333337</v>
      </c>
      <c r="AO15" s="33">
        <v>0</v>
      </c>
      <c r="AP15" s="11">
        <v>908333.33333333337</v>
      </c>
      <c r="AQ15" s="11"/>
      <c r="AR15" s="11">
        <v>-908333.33333333337</v>
      </c>
      <c r="AS15" s="33">
        <v>0</v>
      </c>
      <c r="AT15" s="11">
        <v>-908333.33333333337</v>
      </c>
      <c r="AU15" s="11"/>
      <c r="AV15" s="11">
        <v>908333.33333333337</v>
      </c>
      <c r="AW15" s="33">
        <v>0</v>
      </c>
      <c r="AX15" s="11">
        <v>908333.33333333337</v>
      </c>
      <c r="AY15" s="11"/>
      <c r="AZ15" s="11">
        <v>-908333.33333333337</v>
      </c>
      <c r="BA15" s="33">
        <v>0</v>
      </c>
      <c r="BB15" s="11" t="e">
        <f>+#REF!</f>
        <v>#REF!</v>
      </c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21" t="e">
        <f t="shared" si="1"/>
        <v>#REF!</v>
      </c>
    </row>
    <row r="16" spans="1:67" ht="12" customHeight="1" outlineLevel="2" x14ac:dyDescent="0.3">
      <c r="A16" s="23" t="s">
        <v>125</v>
      </c>
      <c r="B16" s="35" t="s">
        <v>16</v>
      </c>
      <c r="C16" s="36" t="s">
        <v>196</v>
      </c>
      <c r="D16" s="36" t="s">
        <v>12</v>
      </c>
      <c r="E16" s="37">
        <v>625000</v>
      </c>
      <c r="F16" s="37">
        <v>625000</v>
      </c>
      <c r="G16" s="37">
        <v>0</v>
      </c>
      <c r="H16" s="37">
        <v>-625000</v>
      </c>
      <c r="I16" s="38">
        <v>0</v>
      </c>
      <c r="J16" s="39">
        <v>625000</v>
      </c>
      <c r="K16" s="39">
        <v>0</v>
      </c>
      <c r="L16" s="37">
        <v>-625000</v>
      </c>
      <c r="M16" s="38">
        <v>0</v>
      </c>
      <c r="N16" s="39">
        <v>625000</v>
      </c>
      <c r="O16" s="39">
        <v>0</v>
      </c>
      <c r="P16" s="37">
        <v>-625000</v>
      </c>
      <c r="Q16" s="38">
        <v>0</v>
      </c>
      <c r="R16" s="39">
        <v>625000</v>
      </c>
      <c r="S16" s="39">
        <v>0</v>
      </c>
      <c r="T16" s="39">
        <v>-625000</v>
      </c>
      <c r="U16" s="40">
        <v>0</v>
      </c>
      <c r="V16" s="39">
        <v>625000</v>
      </c>
      <c r="W16" s="41">
        <v>0</v>
      </c>
      <c r="X16" s="39">
        <v>-625000</v>
      </c>
      <c r="Y16" s="40">
        <v>0</v>
      </c>
      <c r="Z16" s="11">
        <v>625000</v>
      </c>
      <c r="AA16" s="41">
        <v>0</v>
      </c>
      <c r="AB16" s="39">
        <v>-625000</v>
      </c>
      <c r="AC16" s="40">
        <v>0</v>
      </c>
      <c r="AD16" s="11">
        <v>625000</v>
      </c>
      <c r="AE16" s="41">
        <v>0</v>
      </c>
      <c r="AF16" s="39">
        <v>-625000</v>
      </c>
      <c r="AG16" s="40">
        <v>0</v>
      </c>
      <c r="AH16" s="11">
        <v>625000</v>
      </c>
      <c r="AI16" s="11">
        <v>0</v>
      </c>
      <c r="AJ16" s="39">
        <v>-625000</v>
      </c>
      <c r="AK16" s="40">
        <v>0</v>
      </c>
      <c r="AL16" s="39">
        <v>-625000</v>
      </c>
      <c r="AM16" s="39"/>
      <c r="AN16" s="39">
        <v>625000</v>
      </c>
      <c r="AO16" s="40">
        <v>0</v>
      </c>
      <c r="AP16" s="39">
        <v>625000</v>
      </c>
      <c r="AQ16" s="39"/>
      <c r="AR16" s="39">
        <v>-625000</v>
      </c>
      <c r="AS16" s="40">
        <v>0</v>
      </c>
      <c r="AT16" s="39">
        <v>-625000</v>
      </c>
      <c r="AU16" s="39"/>
      <c r="AV16" s="39">
        <v>625000</v>
      </c>
      <c r="AW16" s="40">
        <v>0</v>
      </c>
      <c r="AX16" s="39">
        <v>625000</v>
      </c>
      <c r="AY16" s="39"/>
      <c r="AZ16" s="39">
        <v>-625000</v>
      </c>
      <c r="BA16" s="40">
        <v>0</v>
      </c>
      <c r="BB16" s="11" t="e">
        <f>+#REF!</f>
        <v>#REF!</v>
      </c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21" t="e">
        <f t="shared" si="1"/>
        <v>#REF!</v>
      </c>
    </row>
    <row r="17" spans="1:67" ht="12" customHeight="1" x14ac:dyDescent="0.3">
      <c r="A17" s="23"/>
      <c r="B17" s="42">
        <v>3</v>
      </c>
      <c r="C17" s="317" t="s">
        <v>18</v>
      </c>
      <c r="D17" s="300"/>
      <c r="E17" s="43">
        <v>833333.33333333337</v>
      </c>
      <c r="F17" s="44">
        <v>833333.33333333337</v>
      </c>
      <c r="G17" s="44">
        <v>1430000</v>
      </c>
      <c r="H17" s="44">
        <v>596666.66666666663</v>
      </c>
      <c r="I17" s="45">
        <v>1.716</v>
      </c>
      <c r="J17" s="44">
        <v>833333.33333333337</v>
      </c>
      <c r="K17" s="44">
        <v>1525000</v>
      </c>
      <c r="L17" s="44">
        <v>691666.66666666663</v>
      </c>
      <c r="M17" s="45">
        <v>1.8299999999999998</v>
      </c>
      <c r="N17" s="44">
        <v>833333.33333333337</v>
      </c>
      <c r="O17" s="44">
        <v>420000</v>
      </c>
      <c r="P17" s="44">
        <v>-413333.33333333337</v>
      </c>
      <c r="Q17" s="45">
        <v>0.504</v>
      </c>
      <c r="R17" s="7">
        <v>833333.33333333337</v>
      </c>
      <c r="S17" s="7">
        <v>1035200</v>
      </c>
      <c r="T17" s="7">
        <v>201866.66666666663</v>
      </c>
      <c r="U17" s="31">
        <v>1.24224</v>
      </c>
      <c r="V17" s="7">
        <v>833333.33333333337</v>
      </c>
      <c r="W17" s="32">
        <v>1982770</v>
      </c>
      <c r="X17" s="7">
        <v>1149436.6666666665</v>
      </c>
      <c r="Y17" s="31">
        <v>2.379324</v>
      </c>
      <c r="Z17" s="7">
        <v>833333.33333333337</v>
      </c>
      <c r="AA17" s="32">
        <v>193000</v>
      </c>
      <c r="AB17" s="7">
        <v>-640333.33333333337</v>
      </c>
      <c r="AC17" s="31">
        <v>0.2316</v>
      </c>
      <c r="AD17" s="7">
        <v>833333.33333333337</v>
      </c>
      <c r="AE17" s="32">
        <v>1651012</v>
      </c>
      <c r="AF17" s="7">
        <v>817678.66666666663</v>
      </c>
      <c r="AG17" s="31">
        <v>1.9812143999999998</v>
      </c>
      <c r="AH17" s="7">
        <v>833333.33333333337</v>
      </c>
      <c r="AI17" s="7">
        <v>1990000</v>
      </c>
      <c r="AJ17" s="7">
        <v>1156666.6666666665</v>
      </c>
      <c r="AK17" s="31">
        <v>2.3879999999999999</v>
      </c>
      <c r="AL17" s="7">
        <v>1156666.6666666665</v>
      </c>
      <c r="AM17" s="7">
        <v>0</v>
      </c>
      <c r="AN17" s="7">
        <v>-1156666.6666666665</v>
      </c>
      <c r="AO17" s="31">
        <v>0</v>
      </c>
      <c r="AP17" s="7">
        <v>-1156666.6666666665</v>
      </c>
      <c r="AQ17" s="7">
        <v>0</v>
      </c>
      <c r="AR17" s="7">
        <v>1156666.6666666665</v>
      </c>
      <c r="AS17" s="31">
        <v>0</v>
      </c>
      <c r="AT17" s="7">
        <v>1156666.6666666665</v>
      </c>
      <c r="AU17" s="7">
        <v>0</v>
      </c>
      <c r="AV17" s="7">
        <v>-1156666.6666666665</v>
      </c>
      <c r="AW17" s="31">
        <v>0</v>
      </c>
      <c r="AX17" s="7">
        <v>-1156666.6666666665</v>
      </c>
      <c r="AY17" s="7">
        <v>0</v>
      </c>
      <c r="AZ17" s="7">
        <v>1156666.6666666665</v>
      </c>
      <c r="BA17" s="31">
        <v>0</v>
      </c>
      <c r="BB17" s="7" t="e">
        <f t="shared" ref="BB17:BN17" si="4">SUM(BB18:BB19)</f>
        <v>#REF!</v>
      </c>
      <c r="BC17" s="7">
        <f t="shared" si="4"/>
        <v>0</v>
      </c>
      <c r="BD17" s="7">
        <f t="shared" si="4"/>
        <v>0</v>
      </c>
      <c r="BE17" s="7">
        <f t="shared" si="4"/>
        <v>0</v>
      </c>
      <c r="BF17" s="7">
        <f t="shared" si="4"/>
        <v>0</v>
      </c>
      <c r="BG17" s="7">
        <f t="shared" si="4"/>
        <v>0</v>
      </c>
      <c r="BH17" s="7">
        <f t="shared" si="4"/>
        <v>0</v>
      </c>
      <c r="BI17" s="7">
        <f t="shared" si="4"/>
        <v>0</v>
      </c>
      <c r="BJ17" s="7">
        <f t="shared" si="4"/>
        <v>0</v>
      </c>
      <c r="BK17" s="7">
        <f t="shared" si="4"/>
        <v>0</v>
      </c>
      <c r="BL17" s="7">
        <f t="shared" si="4"/>
        <v>0</v>
      </c>
      <c r="BM17" s="7">
        <f t="shared" si="4"/>
        <v>0</v>
      </c>
      <c r="BN17" s="7">
        <f t="shared" si="4"/>
        <v>0</v>
      </c>
      <c r="BO17" s="21" t="e">
        <f t="shared" si="1"/>
        <v>#REF!</v>
      </c>
    </row>
    <row r="18" spans="1:67" ht="12" customHeight="1" outlineLevel="2" x14ac:dyDescent="0.3">
      <c r="A18" s="23" t="s">
        <v>128</v>
      </c>
      <c r="B18" s="8" t="s">
        <v>19</v>
      </c>
      <c r="C18" s="9" t="s">
        <v>20</v>
      </c>
      <c r="D18" s="10" t="s">
        <v>21</v>
      </c>
      <c r="E18" s="11">
        <v>250000</v>
      </c>
      <c r="F18" s="11">
        <v>250000</v>
      </c>
      <c r="G18" s="11">
        <v>200000</v>
      </c>
      <c r="H18" s="11">
        <v>-50000</v>
      </c>
      <c r="I18" s="33">
        <v>0.8</v>
      </c>
      <c r="J18" s="11">
        <v>250000</v>
      </c>
      <c r="K18" s="11">
        <v>40000</v>
      </c>
      <c r="L18" s="11">
        <v>-210000</v>
      </c>
      <c r="M18" s="33">
        <v>0.16</v>
      </c>
      <c r="N18" s="11">
        <v>250000</v>
      </c>
      <c r="O18" s="11">
        <v>320000</v>
      </c>
      <c r="P18" s="11">
        <v>70000</v>
      </c>
      <c r="Q18" s="33">
        <v>1.28</v>
      </c>
      <c r="R18" s="11">
        <v>250000</v>
      </c>
      <c r="S18" s="11">
        <v>1035200</v>
      </c>
      <c r="T18" s="11">
        <v>785200</v>
      </c>
      <c r="U18" s="33">
        <v>4.1407999999999996</v>
      </c>
      <c r="V18" s="11">
        <v>250000</v>
      </c>
      <c r="W18" s="34">
        <v>1982770</v>
      </c>
      <c r="X18" s="11">
        <v>1732770</v>
      </c>
      <c r="Y18" s="33">
        <v>7.9310799999999997</v>
      </c>
      <c r="Z18" s="11">
        <v>250000</v>
      </c>
      <c r="AA18" s="34">
        <v>193000</v>
      </c>
      <c r="AB18" s="11">
        <v>-57000</v>
      </c>
      <c r="AC18" s="33">
        <v>0.77200000000000002</v>
      </c>
      <c r="AD18" s="11">
        <v>250000</v>
      </c>
      <c r="AE18" s="34">
        <v>1651012</v>
      </c>
      <c r="AF18" s="11">
        <v>1401012</v>
      </c>
      <c r="AG18" s="33">
        <v>6.6040479999999997</v>
      </c>
      <c r="AH18" s="11">
        <v>250000</v>
      </c>
      <c r="AI18" s="11">
        <v>500000</v>
      </c>
      <c r="AJ18" s="11">
        <v>250000</v>
      </c>
      <c r="AK18" s="33">
        <v>2</v>
      </c>
      <c r="AL18" s="11">
        <v>250000</v>
      </c>
      <c r="AM18" s="11"/>
      <c r="AN18" s="11">
        <v>-250000</v>
      </c>
      <c r="AO18" s="33">
        <v>0</v>
      </c>
      <c r="AP18" s="11">
        <v>-250000</v>
      </c>
      <c r="AQ18" s="11"/>
      <c r="AR18" s="11">
        <v>250000</v>
      </c>
      <c r="AS18" s="33">
        <v>0</v>
      </c>
      <c r="AT18" s="11">
        <v>250000</v>
      </c>
      <c r="AU18" s="11"/>
      <c r="AV18" s="11">
        <v>-250000</v>
      </c>
      <c r="AW18" s="33">
        <v>0</v>
      </c>
      <c r="AX18" s="11">
        <v>-250000</v>
      </c>
      <c r="AY18" s="11"/>
      <c r="AZ18" s="11">
        <v>250000</v>
      </c>
      <c r="BA18" s="33">
        <v>0</v>
      </c>
      <c r="BB18" s="11" t="e">
        <f>+#REF!</f>
        <v>#REF!</v>
      </c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21" t="e">
        <f t="shared" si="1"/>
        <v>#REF!</v>
      </c>
    </row>
    <row r="19" spans="1:67" ht="12" customHeight="1" outlineLevel="2" x14ac:dyDescent="0.3">
      <c r="A19" s="23" t="s">
        <v>129</v>
      </c>
      <c r="B19" s="8" t="s">
        <v>22</v>
      </c>
      <c r="C19" s="13" t="s">
        <v>130</v>
      </c>
      <c r="D19" s="13" t="s">
        <v>21</v>
      </c>
      <c r="E19" s="11">
        <v>583333.33333333337</v>
      </c>
      <c r="F19" s="11">
        <v>583333.33333333337</v>
      </c>
      <c r="G19" s="11">
        <v>1230000</v>
      </c>
      <c r="H19" s="11">
        <v>646666.66666666663</v>
      </c>
      <c r="I19" s="33">
        <v>2.1085714285714285</v>
      </c>
      <c r="J19" s="11">
        <v>583333.33333333337</v>
      </c>
      <c r="K19" s="11">
        <v>1485000</v>
      </c>
      <c r="L19" s="11">
        <v>901666.66666666663</v>
      </c>
      <c r="M19" s="33">
        <v>2.5457142857142854</v>
      </c>
      <c r="N19" s="11">
        <v>583333.33333333337</v>
      </c>
      <c r="O19" s="11">
        <v>100000</v>
      </c>
      <c r="P19" s="11">
        <v>-483333.33333333337</v>
      </c>
      <c r="Q19" s="33">
        <v>0.17142857142857143</v>
      </c>
      <c r="R19" s="11">
        <v>583333.33333333337</v>
      </c>
      <c r="S19" s="11">
        <v>0</v>
      </c>
      <c r="T19" s="11">
        <v>-583333.33333333337</v>
      </c>
      <c r="U19" s="33">
        <v>0</v>
      </c>
      <c r="V19" s="11">
        <v>583333.33333333337</v>
      </c>
      <c r="W19" s="34"/>
      <c r="X19" s="11">
        <v>-583333.33333333337</v>
      </c>
      <c r="Y19" s="33">
        <v>0</v>
      </c>
      <c r="Z19" s="11">
        <v>583333.33333333337</v>
      </c>
      <c r="AA19" s="34">
        <v>0</v>
      </c>
      <c r="AB19" s="11">
        <v>-583333.33333333337</v>
      </c>
      <c r="AC19" s="33">
        <v>0</v>
      </c>
      <c r="AD19" s="11">
        <v>583333.33333333337</v>
      </c>
      <c r="AE19" s="34">
        <v>0</v>
      </c>
      <c r="AF19" s="11">
        <v>-583333.33333333337</v>
      </c>
      <c r="AG19" s="33">
        <v>0</v>
      </c>
      <c r="AH19" s="11">
        <v>583333.33333333337</v>
      </c>
      <c r="AI19" s="11">
        <v>1490000</v>
      </c>
      <c r="AJ19" s="11">
        <v>906666.66666666663</v>
      </c>
      <c r="AK19" s="33">
        <v>2.5542857142857143</v>
      </c>
      <c r="AL19" s="11">
        <v>906666.66666666663</v>
      </c>
      <c r="AM19" s="11"/>
      <c r="AN19" s="11">
        <v>-906666.66666666663</v>
      </c>
      <c r="AO19" s="33">
        <v>0</v>
      </c>
      <c r="AP19" s="11">
        <v>-906666.66666666663</v>
      </c>
      <c r="AQ19" s="11"/>
      <c r="AR19" s="11">
        <v>906666.66666666663</v>
      </c>
      <c r="AS19" s="33">
        <v>0</v>
      </c>
      <c r="AT19" s="11">
        <v>906666.66666666663</v>
      </c>
      <c r="AU19" s="11"/>
      <c r="AV19" s="11">
        <v>-906666.66666666663</v>
      </c>
      <c r="AW19" s="33">
        <v>0</v>
      </c>
      <c r="AX19" s="11">
        <v>-906666.66666666663</v>
      </c>
      <c r="AY19" s="11"/>
      <c r="AZ19" s="11">
        <v>906666.66666666663</v>
      </c>
      <c r="BA19" s="33">
        <v>0</v>
      </c>
      <c r="BB19" s="11" t="e">
        <f>+#REF!</f>
        <v>#REF!</v>
      </c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21" t="e">
        <f t="shared" si="1"/>
        <v>#REF!</v>
      </c>
    </row>
    <row r="20" spans="1:67" ht="12" customHeight="1" x14ac:dyDescent="0.3">
      <c r="A20" s="23"/>
      <c r="B20" s="5">
        <v>4</v>
      </c>
      <c r="C20" s="315" t="s">
        <v>23</v>
      </c>
      <c r="D20" s="316"/>
      <c r="E20" s="6">
        <v>333333.33333333331</v>
      </c>
      <c r="F20" s="7">
        <v>3399495.833333333</v>
      </c>
      <c r="G20" s="7">
        <v>575000</v>
      </c>
      <c r="H20" s="7">
        <v>-2824495.833333333</v>
      </c>
      <c r="I20" s="31">
        <v>0.16914272827220705</v>
      </c>
      <c r="J20" s="7">
        <v>3399495.833333333</v>
      </c>
      <c r="K20" s="7">
        <v>9943000</v>
      </c>
      <c r="L20" s="7">
        <v>6543504.166666667</v>
      </c>
      <c r="M20" s="31">
        <v>2.9248454734096603</v>
      </c>
      <c r="N20" s="7">
        <v>3399495.833333333</v>
      </c>
      <c r="O20" s="7">
        <v>4088000</v>
      </c>
      <c r="P20" s="7">
        <v>688504.16666666698</v>
      </c>
      <c r="Q20" s="31">
        <v>1.2025312576987519</v>
      </c>
      <c r="R20" s="7">
        <v>-899495.83333333302</v>
      </c>
      <c r="S20" s="7">
        <v>0</v>
      </c>
      <c r="T20" s="7">
        <v>899495.83333333302</v>
      </c>
      <c r="U20" s="31">
        <v>0</v>
      </c>
      <c r="V20" s="7">
        <v>3399495.833333333</v>
      </c>
      <c r="W20" s="32">
        <v>2032100</v>
      </c>
      <c r="X20" s="7">
        <v>-1367395.833333333</v>
      </c>
      <c r="Y20" s="31">
        <v>0.59776510977730768</v>
      </c>
      <c r="Z20" s="7">
        <v>3399495.833333333</v>
      </c>
      <c r="AA20" s="32">
        <v>137925</v>
      </c>
      <c r="AB20" s="7">
        <v>-3261570.833333333</v>
      </c>
      <c r="AC20" s="31">
        <v>4.0572192690337662E-2</v>
      </c>
      <c r="AD20" s="7">
        <v>3399495.833333333</v>
      </c>
      <c r="AE20" s="32">
        <v>706395</v>
      </c>
      <c r="AF20" s="7">
        <v>-2693100.833333333</v>
      </c>
      <c r="AG20" s="31">
        <v>0.20779404789190556</v>
      </c>
      <c r="AH20" s="7">
        <v>3399495.833333333</v>
      </c>
      <c r="AI20" s="7">
        <v>163438.01</v>
      </c>
      <c r="AJ20" s="7">
        <v>-3236057.8233333332</v>
      </c>
      <c r="AK20" s="31">
        <v>4.8077132025704801E-2</v>
      </c>
      <c r="AL20" s="7">
        <v>-3236057.8233333332</v>
      </c>
      <c r="AM20" s="7">
        <v>0</v>
      </c>
      <c r="AN20" s="7">
        <v>3236057.8233333332</v>
      </c>
      <c r="AO20" s="31">
        <v>0</v>
      </c>
      <c r="AP20" s="7">
        <v>3236057.8233333332</v>
      </c>
      <c r="AQ20" s="7">
        <v>0</v>
      </c>
      <c r="AR20" s="7">
        <v>-3236057.8233333332</v>
      </c>
      <c r="AS20" s="31">
        <v>0</v>
      </c>
      <c r="AT20" s="7">
        <v>-3236057.8233333332</v>
      </c>
      <c r="AU20" s="7">
        <v>0</v>
      </c>
      <c r="AV20" s="7">
        <v>3236057.8233333332</v>
      </c>
      <c r="AW20" s="31">
        <v>0</v>
      </c>
      <c r="AX20" s="7">
        <v>3236057.8233333332</v>
      </c>
      <c r="AY20" s="7">
        <v>0</v>
      </c>
      <c r="AZ20" s="7">
        <v>-3236057.8233333332</v>
      </c>
      <c r="BA20" s="31">
        <v>0</v>
      </c>
      <c r="BB20" s="7" t="e">
        <f t="shared" ref="BB20:BN20" si="5">SUM(BB21:BB26)</f>
        <v>#REF!</v>
      </c>
      <c r="BC20" s="7">
        <f t="shared" si="5"/>
        <v>0</v>
      </c>
      <c r="BD20" s="7">
        <f t="shared" si="5"/>
        <v>0</v>
      </c>
      <c r="BE20" s="7">
        <f t="shared" si="5"/>
        <v>0</v>
      </c>
      <c r="BF20" s="7">
        <f t="shared" si="5"/>
        <v>0</v>
      </c>
      <c r="BG20" s="7">
        <f t="shared" si="5"/>
        <v>0</v>
      </c>
      <c r="BH20" s="7">
        <f t="shared" si="5"/>
        <v>0</v>
      </c>
      <c r="BI20" s="7">
        <f t="shared" si="5"/>
        <v>0</v>
      </c>
      <c r="BJ20" s="7">
        <f t="shared" si="5"/>
        <v>0</v>
      </c>
      <c r="BK20" s="7">
        <f t="shared" si="5"/>
        <v>0</v>
      </c>
      <c r="BL20" s="7">
        <f t="shared" si="5"/>
        <v>0</v>
      </c>
      <c r="BM20" s="7">
        <f t="shared" si="5"/>
        <v>0</v>
      </c>
      <c r="BN20" s="7">
        <f t="shared" si="5"/>
        <v>0</v>
      </c>
      <c r="BO20" s="21" t="e">
        <f t="shared" si="1"/>
        <v>#REF!</v>
      </c>
    </row>
    <row r="21" spans="1:67" ht="29.25" customHeight="1" outlineLevel="2" x14ac:dyDescent="0.3">
      <c r="A21" s="23" t="s">
        <v>131</v>
      </c>
      <c r="B21" s="8" t="s">
        <v>24</v>
      </c>
      <c r="C21" s="10" t="s">
        <v>25</v>
      </c>
      <c r="D21" s="10" t="s">
        <v>26</v>
      </c>
      <c r="E21" s="11">
        <v>166666.66666666666</v>
      </c>
      <c r="F21" s="11">
        <v>166666.66666666666</v>
      </c>
      <c r="G21" s="11">
        <v>0</v>
      </c>
      <c r="H21" s="11">
        <v>-166666.66666666666</v>
      </c>
      <c r="I21" s="33">
        <v>0</v>
      </c>
      <c r="J21" s="11">
        <v>166666.66666666666</v>
      </c>
      <c r="K21" s="11">
        <v>0</v>
      </c>
      <c r="L21" s="11">
        <v>-166666.66666666666</v>
      </c>
      <c r="M21" s="33">
        <v>0</v>
      </c>
      <c r="N21" s="11">
        <v>166666.66666666666</v>
      </c>
      <c r="O21" s="11">
        <v>0</v>
      </c>
      <c r="P21" s="11">
        <v>-166666.66666666666</v>
      </c>
      <c r="Q21" s="33">
        <v>0</v>
      </c>
      <c r="R21" s="11">
        <v>-166666.66666666666</v>
      </c>
      <c r="S21" s="11"/>
      <c r="T21" s="11">
        <v>166666.66666666666</v>
      </c>
      <c r="U21" s="33">
        <v>0</v>
      </c>
      <c r="V21" s="11">
        <v>166666.66666666666</v>
      </c>
      <c r="W21" s="34">
        <v>0</v>
      </c>
      <c r="X21" s="11">
        <v>-166666.66666666666</v>
      </c>
      <c r="Y21" s="33">
        <v>0</v>
      </c>
      <c r="Z21" s="11">
        <v>166666.66666666666</v>
      </c>
      <c r="AA21" s="34"/>
      <c r="AB21" s="11">
        <v>-166666.66666666666</v>
      </c>
      <c r="AC21" s="33">
        <v>0</v>
      </c>
      <c r="AD21" s="11">
        <v>166666.66666666666</v>
      </c>
      <c r="AE21" s="34"/>
      <c r="AF21" s="11">
        <v>-166666.66666666666</v>
      </c>
      <c r="AG21" s="33">
        <v>0</v>
      </c>
      <c r="AH21" s="11">
        <v>166666.66666666666</v>
      </c>
      <c r="AI21" s="11">
        <v>64438.01</v>
      </c>
      <c r="AJ21" s="11">
        <v>-102228.65666666665</v>
      </c>
      <c r="AK21" s="33">
        <v>0.38662806000000005</v>
      </c>
      <c r="AL21" s="11">
        <v>-102228.65666666665</v>
      </c>
      <c r="AM21" s="11"/>
      <c r="AN21" s="11">
        <v>102228.65666666665</v>
      </c>
      <c r="AO21" s="33">
        <v>0</v>
      </c>
      <c r="AP21" s="11">
        <v>102228.65666666665</v>
      </c>
      <c r="AQ21" s="11"/>
      <c r="AR21" s="11">
        <v>-102228.65666666665</v>
      </c>
      <c r="AS21" s="33">
        <v>0</v>
      </c>
      <c r="AT21" s="11">
        <v>-102228.65666666665</v>
      </c>
      <c r="AU21" s="11"/>
      <c r="AV21" s="11">
        <v>102228.65666666665</v>
      </c>
      <c r="AW21" s="33">
        <v>0</v>
      </c>
      <c r="AX21" s="11">
        <v>102228.65666666665</v>
      </c>
      <c r="AY21" s="11"/>
      <c r="AZ21" s="11">
        <v>-102228.65666666665</v>
      </c>
      <c r="BA21" s="33">
        <v>0</v>
      </c>
      <c r="BB21" s="11" t="e">
        <f>+#REF!</f>
        <v>#REF!</v>
      </c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21" t="e">
        <f t="shared" si="1"/>
        <v>#REF!</v>
      </c>
    </row>
    <row r="22" spans="1:67" ht="12" customHeight="1" outlineLevel="2" x14ac:dyDescent="0.3">
      <c r="A22" s="23" t="s">
        <v>132</v>
      </c>
      <c r="B22" s="8" t="s">
        <v>27</v>
      </c>
      <c r="C22" s="12" t="s">
        <v>28</v>
      </c>
      <c r="D22" s="12" t="s">
        <v>29</v>
      </c>
      <c r="E22" s="11">
        <v>166666.66666666666</v>
      </c>
      <c r="F22" s="11">
        <v>166666.66666666666</v>
      </c>
      <c r="G22" s="11">
        <v>0</v>
      </c>
      <c r="H22" s="11">
        <v>-166666.66666666666</v>
      </c>
      <c r="I22" s="33">
        <v>0</v>
      </c>
      <c r="J22" s="11">
        <v>166666.66666666666</v>
      </c>
      <c r="K22" s="11">
        <v>0</v>
      </c>
      <c r="L22" s="11">
        <v>-166666.66666666666</v>
      </c>
      <c r="M22" s="33">
        <v>0</v>
      </c>
      <c r="N22" s="11">
        <v>166666.66666666666</v>
      </c>
      <c r="O22" s="11">
        <v>0</v>
      </c>
      <c r="P22" s="11">
        <v>-166666.66666666666</v>
      </c>
      <c r="Q22" s="33">
        <v>0</v>
      </c>
      <c r="R22" s="11">
        <v>-166666.66666666666</v>
      </c>
      <c r="S22" s="11"/>
      <c r="T22" s="11">
        <v>166666.66666666666</v>
      </c>
      <c r="U22" s="33">
        <v>0</v>
      </c>
      <c r="V22" s="11">
        <v>166666.66666666666</v>
      </c>
      <c r="W22" s="34">
        <v>0</v>
      </c>
      <c r="X22" s="11">
        <v>-166666.66666666666</v>
      </c>
      <c r="Y22" s="33">
        <v>0</v>
      </c>
      <c r="Z22" s="11">
        <v>166666.66666666666</v>
      </c>
      <c r="AA22" s="34"/>
      <c r="AB22" s="11">
        <v>-166666.66666666666</v>
      </c>
      <c r="AC22" s="33">
        <v>0</v>
      </c>
      <c r="AD22" s="11">
        <v>166666.66666666666</v>
      </c>
      <c r="AE22" s="34"/>
      <c r="AF22" s="11">
        <v>-166666.66666666666</v>
      </c>
      <c r="AG22" s="33">
        <v>0</v>
      </c>
      <c r="AH22" s="11">
        <v>166666.66666666666</v>
      </c>
      <c r="AI22" s="11">
        <v>0</v>
      </c>
      <c r="AJ22" s="11">
        <v>-166666.66666666666</v>
      </c>
      <c r="AK22" s="33">
        <v>0</v>
      </c>
      <c r="AL22" s="11">
        <v>-166666.66666666666</v>
      </c>
      <c r="AM22" s="11"/>
      <c r="AN22" s="11">
        <v>166666.66666666666</v>
      </c>
      <c r="AO22" s="33">
        <v>0</v>
      </c>
      <c r="AP22" s="11">
        <v>166666.66666666666</v>
      </c>
      <c r="AQ22" s="11"/>
      <c r="AR22" s="11">
        <v>-166666.66666666666</v>
      </c>
      <c r="AS22" s="33">
        <v>0</v>
      </c>
      <c r="AT22" s="11">
        <v>-166666.66666666666</v>
      </c>
      <c r="AU22" s="11"/>
      <c r="AV22" s="11">
        <v>166666.66666666666</v>
      </c>
      <c r="AW22" s="33">
        <v>0</v>
      </c>
      <c r="AX22" s="11">
        <v>166666.66666666666</v>
      </c>
      <c r="AY22" s="11"/>
      <c r="AZ22" s="11">
        <v>-166666.66666666666</v>
      </c>
      <c r="BA22" s="33">
        <v>0</v>
      </c>
      <c r="BB22" s="11" t="e">
        <f>+#REF!</f>
        <v>#REF!</v>
      </c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21" t="e">
        <f t="shared" si="1"/>
        <v>#REF!</v>
      </c>
    </row>
    <row r="23" spans="1:67" ht="12" customHeight="1" outlineLevel="2" x14ac:dyDescent="0.3">
      <c r="A23" s="23" t="s">
        <v>133</v>
      </c>
      <c r="B23" s="8" t="s">
        <v>30</v>
      </c>
      <c r="C23" s="12" t="s">
        <v>31</v>
      </c>
      <c r="D23" s="12" t="s">
        <v>26</v>
      </c>
      <c r="E23" s="11">
        <v>566162.5</v>
      </c>
      <c r="F23" s="11">
        <v>566162.5</v>
      </c>
      <c r="G23" s="11">
        <v>0</v>
      </c>
      <c r="H23" s="11">
        <v>-566162.5</v>
      </c>
      <c r="I23" s="33">
        <v>0</v>
      </c>
      <c r="J23" s="11">
        <v>566162.5</v>
      </c>
      <c r="K23" s="11">
        <v>0</v>
      </c>
      <c r="L23" s="11">
        <v>-566162.5</v>
      </c>
      <c r="M23" s="33">
        <v>0</v>
      </c>
      <c r="N23" s="11">
        <v>566162.5</v>
      </c>
      <c r="O23" s="11">
        <v>0</v>
      </c>
      <c r="P23" s="11">
        <v>-566162.5</v>
      </c>
      <c r="Q23" s="33">
        <v>0</v>
      </c>
      <c r="R23" s="11">
        <v>-566162.5</v>
      </c>
      <c r="S23" s="11"/>
      <c r="T23" s="11">
        <v>566162.5</v>
      </c>
      <c r="U23" s="33">
        <v>0</v>
      </c>
      <c r="V23" s="11">
        <v>566162.5</v>
      </c>
      <c r="W23" s="34">
        <v>0</v>
      </c>
      <c r="X23" s="11">
        <v>-566162.5</v>
      </c>
      <c r="Y23" s="33">
        <v>0</v>
      </c>
      <c r="Z23" s="11">
        <v>566162.5</v>
      </c>
      <c r="AA23" s="34"/>
      <c r="AB23" s="11">
        <v>-566162.5</v>
      </c>
      <c r="AC23" s="33">
        <v>0</v>
      </c>
      <c r="AD23" s="11">
        <v>566162.5</v>
      </c>
      <c r="AE23" s="34"/>
      <c r="AF23" s="11">
        <v>-566162.5</v>
      </c>
      <c r="AG23" s="33">
        <v>0</v>
      </c>
      <c r="AH23" s="11">
        <v>566162.5</v>
      </c>
      <c r="AI23" s="11">
        <v>99000</v>
      </c>
      <c r="AJ23" s="11">
        <v>-467162.5</v>
      </c>
      <c r="AK23" s="33">
        <v>0.17486145762038285</v>
      </c>
      <c r="AL23" s="11">
        <v>-467162.5</v>
      </c>
      <c r="AM23" s="11"/>
      <c r="AN23" s="11">
        <v>467162.5</v>
      </c>
      <c r="AO23" s="33">
        <v>0</v>
      </c>
      <c r="AP23" s="11">
        <v>467162.5</v>
      </c>
      <c r="AQ23" s="11"/>
      <c r="AR23" s="11">
        <v>-467162.5</v>
      </c>
      <c r="AS23" s="33">
        <v>0</v>
      </c>
      <c r="AT23" s="11">
        <v>-467162.5</v>
      </c>
      <c r="AU23" s="11"/>
      <c r="AV23" s="11">
        <v>467162.5</v>
      </c>
      <c r="AW23" s="33">
        <v>0</v>
      </c>
      <c r="AX23" s="11">
        <v>467162.5</v>
      </c>
      <c r="AY23" s="11"/>
      <c r="AZ23" s="11">
        <v>-467162.5</v>
      </c>
      <c r="BA23" s="33">
        <v>0</v>
      </c>
      <c r="BB23" s="11" t="e">
        <f>+#REF!</f>
        <v>#REF!</v>
      </c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21" t="e">
        <f t="shared" si="1"/>
        <v>#REF!</v>
      </c>
    </row>
    <row r="24" spans="1:67" ht="12" customHeight="1" outlineLevel="2" x14ac:dyDescent="0.3">
      <c r="A24" s="23" t="s">
        <v>134</v>
      </c>
      <c r="B24" s="8" t="s">
        <v>32</v>
      </c>
      <c r="C24" s="12" t="s">
        <v>33</v>
      </c>
      <c r="D24" s="12" t="s">
        <v>34</v>
      </c>
      <c r="E24" s="11">
        <v>1250000</v>
      </c>
      <c r="F24" s="11">
        <v>1250000</v>
      </c>
      <c r="G24" s="11">
        <v>0</v>
      </c>
      <c r="H24" s="11">
        <v>-1250000</v>
      </c>
      <c r="I24" s="33">
        <v>0</v>
      </c>
      <c r="J24" s="11">
        <v>1250000</v>
      </c>
      <c r="K24" s="11">
        <v>0</v>
      </c>
      <c r="L24" s="11">
        <v>-1250000</v>
      </c>
      <c r="M24" s="33">
        <v>0</v>
      </c>
      <c r="N24" s="11">
        <v>1250000</v>
      </c>
      <c r="O24" s="11">
        <v>0</v>
      </c>
      <c r="P24" s="11">
        <v>-1250000</v>
      </c>
      <c r="Q24" s="33">
        <v>0</v>
      </c>
      <c r="R24" s="11">
        <v>-1250000</v>
      </c>
      <c r="S24" s="11"/>
      <c r="T24" s="11">
        <v>1250000</v>
      </c>
      <c r="U24" s="33">
        <v>0</v>
      </c>
      <c r="V24" s="11">
        <v>1250000</v>
      </c>
      <c r="W24" s="34">
        <v>0</v>
      </c>
      <c r="X24" s="11">
        <v>-1250000</v>
      </c>
      <c r="Y24" s="33">
        <v>0</v>
      </c>
      <c r="Z24" s="11">
        <v>1250000</v>
      </c>
      <c r="AA24" s="34"/>
      <c r="AB24" s="11">
        <v>-1250000</v>
      </c>
      <c r="AC24" s="33">
        <v>0</v>
      </c>
      <c r="AD24" s="11">
        <v>1250000</v>
      </c>
      <c r="AE24" s="34"/>
      <c r="AF24" s="11">
        <v>-1250000</v>
      </c>
      <c r="AG24" s="33">
        <v>0</v>
      </c>
      <c r="AH24" s="11">
        <v>1250000</v>
      </c>
      <c r="AI24" s="11">
        <v>0</v>
      </c>
      <c r="AJ24" s="11">
        <v>-1250000</v>
      </c>
      <c r="AK24" s="33">
        <v>0</v>
      </c>
      <c r="AL24" s="11">
        <v>-1250000</v>
      </c>
      <c r="AM24" s="11"/>
      <c r="AN24" s="11">
        <v>1250000</v>
      </c>
      <c r="AO24" s="33">
        <v>0</v>
      </c>
      <c r="AP24" s="11">
        <v>1250000</v>
      </c>
      <c r="AQ24" s="11"/>
      <c r="AR24" s="11">
        <v>-1250000</v>
      </c>
      <c r="AS24" s="33">
        <v>0</v>
      </c>
      <c r="AT24" s="11">
        <v>-1250000</v>
      </c>
      <c r="AU24" s="11"/>
      <c r="AV24" s="11">
        <v>1250000</v>
      </c>
      <c r="AW24" s="33">
        <v>0</v>
      </c>
      <c r="AX24" s="11">
        <v>1250000</v>
      </c>
      <c r="AY24" s="11"/>
      <c r="AZ24" s="11">
        <v>-1250000</v>
      </c>
      <c r="BA24" s="33">
        <v>0</v>
      </c>
      <c r="BB24" s="11" t="e">
        <f>+#REF!</f>
        <v>#REF!</v>
      </c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21" t="e">
        <f t="shared" si="1"/>
        <v>#REF!</v>
      </c>
    </row>
    <row r="25" spans="1:67" ht="12" customHeight="1" outlineLevel="2" x14ac:dyDescent="0.3">
      <c r="A25" s="23" t="s">
        <v>136</v>
      </c>
      <c r="B25" s="46" t="s">
        <v>35</v>
      </c>
      <c r="C25" s="13" t="s">
        <v>36</v>
      </c>
      <c r="D25" s="13" t="s">
        <v>37</v>
      </c>
      <c r="E25" s="47">
        <v>1250000</v>
      </c>
      <c r="F25" s="47">
        <v>1250000</v>
      </c>
      <c r="G25" s="47">
        <v>575000</v>
      </c>
      <c r="H25" s="47">
        <v>-675000</v>
      </c>
      <c r="I25" s="48">
        <v>0.46</v>
      </c>
      <c r="J25" s="47">
        <v>1250000</v>
      </c>
      <c r="K25" s="47">
        <v>9943000</v>
      </c>
      <c r="L25" s="47">
        <v>8693000</v>
      </c>
      <c r="M25" s="48">
        <v>7.9543999999999997</v>
      </c>
      <c r="N25" s="47">
        <v>1250000</v>
      </c>
      <c r="O25" s="47">
        <v>4088000</v>
      </c>
      <c r="P25" s="47">
        <v>2838000</v>
      </c>
      <c r="Q25" s="48">
        <v>3.2704</v>
      </c>
      <c r="R25" s="47">
        <v>1250000</v>
      </c>
      <c r="S25" s="11">
        <v>0</v>
      </c>
      <c r="T25" s="47">
        <v>-1250000</v>
      </c>
      <c r="U25" s="48">
        <v>0</v>
      </c>
      <c r="V25" s="11">
        <v>1250000</v>
      </c>
      <c r="W25" s="34">
        <v>2032100</v>
      </c>
      <c r="X25" s="47">
        <v>782100</v>
      </c>
      <c r="Y25" s="48">
        <v>1.62568</v>
      </c>
      <c r="Z25" s="11">
        <v>1250000</v>
      </c>
      <c r="AA25" s="34">
        <v>137925</v>
      </c>
      <c r="AB25" s="47">
        <v>-1112075</v>
      </c>
      <c r="AC25" s="48">
        <v>0.11033999999999999</v>
      </c>
      <c r="AD25" s="11">
        <v>1250000</v>
      </c>
      <c r="AE25" s="34">
        <v>706395</v>
      </c>
      <c r="AF25" s="47">
        <v>-543605</v>
      </c>
      <c r="AG25" s="48">
        <v>0.56511599999999995</v>
      </c>
      <c r="AH25" s="11">
        <v>1250000</v>
      </c>
      <c r="AI25" s="11">
        <v>0</v>
      </c>
      <c r="AJ25" s="47">
        <v>-1250000</v>
      </c>
      <c r="AK25" s="48">
        <v>0</v>
      </c>
      <c r="AL25" s="47">
        <v>-1250000</v>
      </c>
      <c r="AM25" s="47"/>
      <c r="AN25" s="47">
        <v>1250000</v>
      </c>
      <c r="AO25" s="48">
        <v>0</v>
      </c>
      <c r="AP25" s="47">
        <v>1250000</v>
      </c>
      <c r="AQ25" s="47"/>
      <c r="AR25" s="47">
        <v>-1250000</v>
      </c>
      <c r="AS25" s="48">
        <v>0</v>
      </c>
      <c r="AT25" s="47">
        <v>-1250000</v>
      </c>
      <c r="AU25" s="47"/>
      <c r="AV25" s="47">
        <v>1250000</v>
      </c>
      <c r="AW25" s="48">
        <v>0</v>
      </c>
      <c r="AX25" s="47">
        <v>1250000</v>
      </c>
      <c r="AY25" s="47"/>
      <c r="AZ25" s="47">
        <v>-1250000</v>
      </c>
      <c r="BA25" s="48">
        <v>0</v>
      </c>
      <c r="BB25" s="11" t="e">
        <f>+#REF!</f>
        <v>#REF!</v>
      </c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21" t="e">
        <f t="shared" si="1"/>
        <v>#REF!</v>
      </c>
    </row>
    <row r="26" spans="1:67" ht="12" customHeight="1" outlineLevel="2" x14ac:dyDescent="0.3">
      <c r="A26" s="23" t="s">
        <v>137</v>
      </c>
      <c r="B26" s="46" t="s">
        <v>138</v>
      </c>
      <c r="C26" s="13" t="s">
        <v>139</v>
      </c>
      <c r="D26" s="13" t="s">
        <v>140</v>
      </c>
      <c r="E26" s="47"/>
      <c r="F26" s="47"/>
      <c r="G26" s="47"/>
      <c r="H26" s="47"/>
      <c r="I26" s="48"/>
      <c r="J26" s="47"/>
      <c r="K26" s="47"/>
      <c r="L26" s="47"/>
      <c r="M26" s="48"/>
      <c r="N26" s="47"/>
      <c r="O26" s="47"/>
      <c r="P26" s="47"/>
      <c r="Q26" s="48"/>
      <c r="R26" s="47"/>
      <c r="S26" s="11"/>
      <c r="T26" s="47"/>
      <c r="U26" s="48"/>
      <c r="V26" s="11"/>
      <c r="W26" s="34"/>
      <c r="X26" s="47"/>
      <c r="Y26" s="48"/>
      <c r="Z26" s="11"/>
      <c r="AA26" s="34"/>
      <c r="AB26" s="47"/>
      <c r="AC26" s="48"/>
      <c r="AD26" s="11"/>
      <c r="AE26" s="34"/>
      <c r="AF26" s="47"/>
      <c r="AG26" s="48"/>
      <c r="AH26" s="11"/>
      <c r="AI26" s="11"/>
      <c r="AJ26" s="47"/>
      <c r="AK26" s="48"/>
      <c r="AL26" s="47"/>
      <c r="AM26" s="47"/>
      <c r="AN26" s="47"/>
      <c r="AO26" s="48"/>
      <c r="AP26" s="47"/>
      <c r="AQ26" s="47"/>
      <c r="AR26" s="47"/>
      <c r="AS26" s="48"/>
      <c r="AT26" s="47"/>
      <c r="AU26" s="47"/>
      <c r="AV26" s="47"/>
      <c r="AW26" s="48"/>
      <c r="AX26" s="47"/>
      <c r="AY26" s="47"/>
      <c r="AZ26" s="47"/>
      <c r="BA26" s="48"/>
      <c r="BB26" s="11" t="e">
        <f>+#REF!</f>
        <v>#REF!</v>
      </c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21" t="e">
        <f t="shared" si="1"/>
        <v>#REF!</v>
      </c>
    </row>
    <row r="27" spans="1:67" ht="12" customHeight="1" x14ac:dyDescent="0.3">
      <c r="A27" s="23"/>
      <c r="B27" s="49"/>
      <c r="C27" s="318" t="s">
        <v>141</v>
      </c>
      <c r="D27" s="300"/>
      <c r="E27" s="50">
        <v>17922264.2839</v>
      </c>
      <c r="F27" s="51">
        <v>17922264.2839</v>
      </c>
      <c r="G27" s="51">
        <v>13457450</v>
      </c>
      <c r="H27" s="51">
        <v>-6305467.617233335</v>
      </c>
      <c r="I27" s="52">
        <v>0.75087889492228665</v>
      </c>
      <c r="J27" s="51">
        <v>17922264.2839</v>
      </c>
      <c r="K27" s="51">
        <v>11141495</v>
      </c>
      <c r="L27" s="51">
        <v>-6568360.8499000017</v>
      </c>
      <c r="M27" s="52">
        <v>0.6216566625461869</v>
      </c>
      <c r="N27" s="51">
        <v>17755597.617233336</v>
      </c>
      <c r="O27" s="51">
        <v>12916384</v>
      </c>
      <c r="P27" s="51">
        <v>-5062460.8499000017</v>
      </c>
      <c r="Q27" s="52">
        <v>0.72745419661141331</v>
      </c>
      <c r="R27" s="51">
        <v>6588930.9505666662</v>
      </c>
      <c r="S27" s="51">
        <v>10073098.879900001</v>
      </c>
      <c r="T27" s="51">
        <v>3701361.6966666677</v>
      </c>
      <c r="U27" s="52">
        <v>1.5287910824188691</v>
      </c>
      <c r="V27" s="51">
        <v>17755597.617233336</v>
      </c>
      <c r="W27" s="53">
        <v>24360958.859999999</v>
      </c>
      <c r="X27" s="51">
        <v>5585271.3101000004</v>
      </c>
      <c r="Y27" s="52">
        <v>1.3720157093645551</v>
      </c>
      <c r="Z27" s="51">
        <v>17755597.617233336</v>
      </c>
      <c r="AA27" s="53">
        <v>10321336.960000001</v>
      </c>
      <c r="AB27" s="51">
        <v>-7294668.8498999998</v>
      </c>
      <c r="AC27" s="52">
        <v>0.58130045422871346</v>
      </c>
      <c r="AD27" s="51">
        <v>17755597.617233336</v>
      </c>
      <c r="AE27" s="53">
        <v>18121286.900000002</v>
      </c>
      <c r="AF27" s="51">
        <v>466058.21010000119</v>
      </c>
      <c r="AG27" s="52">
        <v>1.0205957180743797</v>
      </c>
      <c r="AH27" s="51">
        <v>17755597.617233336</v>
      </c>
      <c r="AI27" s="51">
        <v>8906180.3599999994</v>
      </c>
      <c r="AJ27" s="51">
        <v>-8462160.8499000017</v>
      </c>
      <c r="AK27" s="52">
        <v>0.50159845655410573</v>
      </c>
      <c r="AL27" s="51">
        <v>-7920494.1832333347</v>
      </c>
      <c r="AM27" s="51">
        <v>0</v>
      </c>
      <c r="AN27" s="51">
        <v>7920494.1832333347</v>
      </c>
      <c r="AO27" s="52">
        <v>0</v>
      </c>
      <c r="AP27" s="51">
        <v>7920494.1832333347</v>
      </c>
      <c r="AQ27" s="51">
        <v>0</v>
      </c>
      <c r="AR27" s="51">
        <v>-7920494.1832333347</v>
      </c>
      <c r="AS27" s="52">
        <v>0</v>
      </c>
      <c r="AT27" s="51">
        <v>-7920494.1832333347</v>
      </c>
      <c r="AU27" s="51">
        <v>0</v>
      </c>
      <c r="AV27" s="51">
        <v>7920494.1832333347</v>
      </c>
      <c r="AW27" s="52">
        <v>0</v>
      </c>
      <c r="AX27" s="51">
        <v>7920494.1832333347</v>
      </c>
      <c r="AY27" s="51">
        <v>0</v>
      </c>
      <c r="AZ27" s="51">
        <v>-7920494.1832333347</v>
      </c>
      <c r="BA27" s="52">
        <v>0</v>
      </c>
      <c r="BB27" s="51" t="e">
        <f t="shared" ref="BB27:BN27" si="6">+BB28+BB35+BB47+BB41+BB53+BB58+BB62+BB66</f>
        <v>#REF!</v>
      </c>
      <c r="BC27" s="51">
        <f t="shared" si="6"/>
        <v>0</v>
      </c>
      <c r="BD27" s="51">
        <f t="shared" si="6"/>
        <v>0</v>
      </c>
      <c r="BE27" s="51">
        <f t="shared" si="6"/>
        <v>0</v>
      </c>
      <c r="BF27" s="51">
        <f t="shared" si="6"/>
        <v>0</v>
      </c>
      <c r="BG27" s="51">
        <f t="shared" si="6"/>
        <v>0</v>
      </c>
      <c r="BH27" s="51">
        <f t="shared" si="6"/>
        <v>0</v>
      </c>
      <c r="BI27" s="51">
        <f t="shared" si="6"/>
        <v>0</v>
      </c>
      <c r="BJ27" s="51">
        <f t="shared" si="6"/>
        <v>0</v>
      </c>
      <c r="BK27" s="51">
        <f t="shared" si="6"/>
        <v>0</v>
      </c>
      <c r="BL27" s="51">
        <f t="shared" si="6"/>
        <v>0</v>
      </c>
      <c r="BM27" s="51">
        <f t="shared" si="6"/>
        <v>0</v>
      </c>
      <c r="BN27" s="51">
        <f t="shared" si="6"/>
        <v>0</v>
      </c>
      <c r="BO27" s="21" t="e">
        <f t="shared" si="1"/>
        <v>#REF!</v>
      </c>
    </row>
    <row r="28" spans="1:67" ht="12" customHeight="1" x14ac:dyDescent="0.3">
      <c r="A28" s="23"/>
      <c r="B28" s="14">
        <v>1</v>
      </c>
      <c r="C28" s="299" t="s">
        <v>38</v>
      </c>
      <c r="D28" s="300"/>
      <c r="E28" s="15">
        <v>4216767.1832333338</v>
      </c>
      <c r="F28" s="15">
        <v>4216767.1832333338</v>
      </c>
      <c r="G28" s="15">
        <v>2155276</v>
      </c>
      <c r="H28" s="15">
        <v>-2061491.1832333333</v>
      </c>
      <c r="I28" s="54">
        <v>0.51112046417212365</v>
      </c>
      <c r="J28" s="15">
        <v>4216767.1832333338</v>
      </c>
      <c r="K28" s="15">
        <v>3592123</v>
      </c>
      <c r="L28" s="15">
        <v>-624644.18323333329</v>
      </c>
      <c r="M28" s="54">
        <v>0.85186657074238348</v>
      </c>
      <c r="N28" s="15">
        <v>4216767.1832333338</v>
      </c>
      <c r="O28" s="15">
        <v>3592123</v>
      </c>
      <c r="P28" s="15">
        <v>-624644.18323333329</v>
      </c>
      <c r="Q28" s="54">
        <v>0.85186657074238348</v>
      </c>
      <c r="R28" s="15">
        <v>4216767.1832333338</v>
      </c>
      <c r="S28" s="15">
        <v>3592122.8799000001</v>
      </c>
      <c r="T28" s="15">
        <v>-624644.30333333323</v>
      </c>
      <c r="U28" s="54">
        <v>0.85186654226084901</v>
      </c>
      <c r="V28" s="15">
        <v>4216767.1832333338</v>
      </c>
      <c r="W28" s="55">
        <v>3880313</v>
      </c>
      <c r="X28" s="15">
        <v>-336454.18323333323</v>
      </c>
      <c r="Y28" s="54">
        <v>0.92021039611313149</v>
      </c>
      <c r="Z28" s="15">
        <v>4216767.1832333338</v>
      </c>
      <c r="AA28" s="55">
        <v>3592123</v>
      </c>
      <c r="AB28" s="15">
        <v>-624644.18323333329</v>
      </c>
      <c r="AC28" s="54">
        <v>0.85186657074238348</v>
      </c>
      <c r="AD28" s="15">
        <v>4216767.1832333338</v>
      </c>
      <c r="AE28" s="55">
        <v>3592123</v>
      </c>
      <c r="AF28" s="15">
        <v>-624644.18323333329</v>
      </c>
      <c r="AG28" s="54">
        <v>0.85186657074238348</v>
      </c>
      <c r="AH28" s="15">
        <v>4216767.1832333338</v>
      </c>
      <c r="AI28" s="15">
        <v>3592123</v>
      </c>
      <c r="AJ28" s="15">
        <v>-624644.18323333329</v>
      </c>
      <c r="AK28" s="54">
        <v>0.85186657074238348</v>
      </c>
      <c r="AL28" s="15">
        <v>-624644.18323333329</v>
      </c>
      <c r="AM28" s="15">
        <v>0</v>
      </c>
      <c r="AN28" s="15">
        <v>624644.18323333329</v>
      </c>
      <c r="AO28" s="54">
        <v>0</v>
      </c>
      <c r="AP28" s="15">
        <v>624644.18323333329</v>
      </c>
      <c r="AQ28" s="15">
        <v>0</v>
      </c>
      <c r="AR28" s="15">
        <v>-624644.18323333329</v>
      </c>
      <c r="AS28" s="54">
        <v>0</v>
      </c>
      <c r="AT28" s="15">
        <v>-624644.18323333329</v>
      </c>
      <c r="AU28" s="15">
        <v>0</v>
      </c>
      <c r="AV28" s="15">
        <v>624644.18323333329</v>
      </c>
      <c r="AW28" s="54">
        <v>0</v>
      </c>
      <c r="AX28" s="15">
        <v>624644.18323333329</v>
      </c>
      <c r="AY28" s="15">
        <v>0</v>
      </c>
      <c r="AZ28" s="15">
        <v>-624644.18323333329</v>
      </c>
      <c r="BA28" s="54">
        <v>0</v>
      </c>
      <c r="BB28" s="15" t="e">
        <f t="shared" ref="BB28:BN28" si="7">SUM(BB29:BB34)</f>
        <v>#REF!</v>
      </c>
      <c r="BC28" s="15">
        <f t="shared" si="7"/>
        <v>0</v>
      </c>
      <c r="BD28" s="15">
        <f t="shared" si="7"/>
        <v>0</v>
      </c>
      <c r="BE28" s="15">
        <f t="shared" si="7"/>
        <v>0</v>
      </c>
      <c r="BF28" s="15">
        <f t="shared" si="7"/>
        <v>0</v>
      </c>
      <c r="BG28" s="15">
        <f t="shared" si="7"/>
        <v>0</v>
      </c>
      <c r="BH28" s="15">
        <f t="shared" si="7"/>
        <v>0</v>
      </c>
      <c r="BI28" s="15">
        <f t="shared" si="7"/>
        <v>0</v>
      </c>
      <c r="BJ28" s="15">
        <f t="shared" si="7"/>
        <v>0</v>
      </c>
      <c r="BK28" s="15">
        <f t="shared" si="7"/>
        <v>0</v>
      </c>
      <c r="BL28" s="15">
        <f t="shared" si="7"/>
        <v>0</v>
      </c>
      <c r="BM28" s="15">
        <f t="shared" si="7"/>
        <v>0</v>
      </c>
      <c r="BN28" s="15">
        <f t="shared" si="7"/>
        <v>0</v>
      </c>
      <c r="BO28" s="21" t="e">
        <f t="shared" si="1"/>
        <v>#REF!</v>
      </c>
    </row>
    <row r="29" spans="1:67" ht="31.5" customHeight="1" outlineLevel="2" x14ac:dyDescent="0.3">
      <c r="A29" s="56" t="s">
        <v>142</v>
      </c>
      <c r="B29" s="8">
        <v>5.0999999999999996</v>
      </c>
      <c r="C29" s="301" t="s">
        <v>39</v>
      </c>
      <c r="D29" s="12" t="s">
        <v>40</v>
      </c>
      <c r="E29" s="11">
        <v>577303.91666666663</v>
      </c>
      <c r="F29" s="11">
        <v>577303.91666666663</v>
      </c>
      <c r="G29" s="11">
        <v>346244</v>
      </c>
      <c r="H29" s="11">
        <v>-231059.91666666663</v>
      </c>
      <c r="I29" s="33">
        <v>0.59976035153061358</v>
      </c>
      <c r="J29" s="11">
        <v>577303.91666666663</v>
      </c>
      <c r="K29" s="11">
        <v>577073</v>
      </c>
      <c r="L29" s="11">
        <v>-230.91666666662786</v>
      </c>
      <c r="M29" s="33">
        <v>0.99960000848773045</v>
      </c>
      <c r="N29" s="11">
        <v>577303.91666666663</v>
      </c>
      <c r="O29" s="11">
        <v>577073</v>
      </c>
      <c r="P29" s="11">
        <v>-230.91666666662786</v>
      </c>
      <c r="Q29" s="33">
        <v>0.99960000848773045</v>
      </c>
      <c r="R29" s="11">
        <v>577303.91666666663</v>
      </c>
      <c r="S29" s="11">
        <v>577073</v>
      </c>
      <c r="T29" s="11">
        <v>-230.91666666662786</v>
      </c>
      <c r="U29" s="33">
        <v>0.99960000848773045</v>
      </c>
      <c r="V29" s="11">
        <v>577303.91666666663</v>
      </c>
      <c r="W29" s="34">
        <v>1154146</v>
      </c>
      <c r="X29" s="11">
        <v>576842.08333333337</v>
      </c>
      <c r="Y29" s="33">
        <v>1.9992000169754609</v>
      </c>
      <c r="Z29" s="11">
        <v>577303.91666666663</v>
      </c>
      <c r="AA29" s="34">
        <v>577073</v>
      </c>
      <c r="AB29" s="11">
        <v>-230.91666666662786</v>
      </c>
      <c r="AC29" s="33">
        <v>0.99960000848773045</v>
      </c>
      <c r="AD29" s="11">
        <v>577303.91666666663</v>
      </c>
      <c r="AE29" s="34">
        <v>577073</v>
      </c>
      <c r="AF29" s="11">
        <v>-230.91666666662786</v>
      </c>
      <c r="AG29" s="33">
        <v>0.99960000848773045</v>
      </c>
      <c r="AH29" s="11">
        <v>577303.91666666663</v>
      </c>
      <c r="AI29" s="11">
        <v>577073</v>
      </c>
      <c r="AJ29" s="11">
        <v>-230.91666666662786</v>
      </c>
      <c r="AK29" s="33">
        <v>0.99960000848773045</v>
      </c>
      <c r="AL29" s="11">
        <v>-230.91666666662786</v>
      </c>
      <c r="AM29" s="11"/>
      <c r="AN29" s="11">
        <v>230.91666666662786</v>
      </c>
      <c r="AO29" s="33">
        <v>0</v>
      </c>
      <c r="AP29" s="11">
        <v>230.91666666662786</v>
      </c>
      <c r="AQ29" s="11"/>
      <c r="AR29" s="11">
        <v>-230.91666666662786</v>
      </c>
      <c r="AS29" s="33">
        <v>0</v>
      </c>
      <c r="AT29" s="11">
        <v>-230.91666666662786</v>
      </c>
      <c r="AU29" s="11"/>
      <c r="AV29" s="11">
        <v>230.91666666662786</v>
      </c>
      <c r="AW29" s="33">
        <v>0</v>
      </c>
      <c r="AX29" s="11">
        <v>230.91666666662786</v>
      </c>
      <c r="AY29" s="11"/>
      <c r="AZ29" s="11">
        <v>-230.91666666662786</v>
      </c>
      <c r="BA29" s="33">
        <v>0</v>
      </c>
      <c r="BB29" s="11" t="e">
        <f>+#REF!</f>
        <v>#REF!</v>
      </c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21" t="e">
        <f t="shared" si="1"/>
        <v>#REF!</v>
      </c>
    </row>
    <row r="30" spans="1:67" ht="31.5" customHeight="1" outlineLevel="2" x14ac:dyDescent="0.3">
      <c r="A30" s="56" t="s">
        <v>143</v>
      </c>
      <c r="B30" s="8" t="s">
        <v>62</v>
      </c>
      <c r="C30" s="302"/>
      <c r="D30" s="12" t="s">
        <v>41</v>
      </c>
      <c r="E30" s="11">
        <v>69276.469999999987</v>
      </c>
      <c r="F30" s="11">
        <v>69276.469999999987</v>
      </c>
      <c r="G30" s="11">
        <v>41566</v>
      </c>
      <c r="H30" s="11">
        <v>-27710.469999999987</v>
      </c>
      <c r="I30" s="33">
        <v>0.6000017033200451</v>
      </c>
      <c r="J30" s="11">
        <v>69276.469999999987</v>
      </c>
      <c r="K30" s="11">
        <v>69276</v>
      </c>
      <c r="L30" s="11">
        <v>-0.46999999998661224</v>
      </c>
      <c r="M30" s="33">
        <v>0.99999321558965137</v>
      </c>
      <c r="N30" s="11">
        <v>69276.469999999987</v>
      </c>
      <c r="O30" s="11">
        <v>69276</v>
      </c>
      <c r="P30" s="11">
        <v>-0.46999999998661224</v>
      </c>
      <c r="Q30" s="33">
        <v>0.99999321558965137</v>
      </c>
      <c r="R30" s="11">
        <v>69276.469999999987</v>
      </c>
      <c r="S30" s="11">
        <v>69276</v>
      </c>
      <c r="T30" s="11">
        <v>-0.46999999998661224</v>
      </c>
      <c r="U30" s="33">
        <v>0</v>
      </c>
      <c r="V30" s="11">
        <v>69276.469999999987</v>
      </c>
      <c r="W30" s="34">
        <v>69276</v>
      </c>
      <c r="X30" s="11">
        <v>-0.46999999998661224</v>
      </c>
      <c r="Y30" s="33">
        <v>0</v>
      </c>
      <c r="Z30" s="11">
        <v>69276.469999999987</v>
      </c>
      <c r="AA30" s="34">
        <v>69276</v>
      </c>
      <c r="AB30" s="11">
        <v>-0.46999999998661224</v>
      </c>
      <c r="AC30" s="33">
        <v>0</v>
      </c>
      <c r="AD30" s="11">
        <v>69276.469999999987</v>
      </c>
      <c r="AE30" s="34">
        <v>69276</v>
      </c>
      <c r="AF30" s="11">
        <v>-0.46999999998661224</v>
      </c>
      <c r="AG30" s="33">
        <v>0</v>
      </c>
      <c r="AH30" s="11">
        <v>69276.469999999987</v>
      </c>
      <c r="AI30" s="11">
        <v>69276</v>
      </c>
      <c r="AJ30" s="11">
        <v>-0.46999999998661224</v>
      </c>
      <c r="AK30" s="33">
        <v>0</v>
      </c>
      <c r="AL30" s="11">
        <v>-0.46999999998661224</v>
      </c>
      <c r="AM30" s="11"/>
      <c r="AN30" s="11">
        <v>0.46999999998661224</v>
      </c>
      <c r="AO30" s="33">
        <v>0</v>
      </c>
      <c r="AP30" s="11">
        <v>0.46999999998661224</v>
      </c>
      <c r="AQ30" s="11"/>
      <c r="AR30" s="11">
        <v>-0.46999999998661224</v>
      </c>
      <c r="AS30" s="33">
        <v>0</v>
      </c>
      <c r="AT30" s="11">
        <v>-0.46999999998661224</v>
      </c>
      <c r="AU30" s="11"/>
      <c r="AV30" s="11">
        <v>0.46999999998661224</v>
      </c>
      <c r="AW30" s="33">
        <v>0</v>
      </c>
      <c r="AX30" s="11">
        <v>0.46999999998661224</v>
      </c>
      <c r="AY30" s="11"/>
      <c r="AZ30" s="11">
        <v>-0.46999999998661224</v>
      </c>
      <c r="BA30" s="33">
        <v>0</v>
      </c>
      <c r="BB30" s="11" t="e">
        <f>+#REF!</f>
        <v>#REF!</v>
      </c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21" t="e">
        <f t="shared" si="1"/>
        <v>#REF!</v>
      </c>
    </row>
    <row r="31" spans="1:67" ht="12" customHeight="1" outlineLevel="2" x14ac:dyDescent="0.3">
      <c r="A31" s="56" t="s">
        <v>144</v>
      </c>
      <c r="B31" s="8" t="s">
        <v>65</v>
      </c>
      <c r="C31" s="302"/>
      <c r="D31" s="12" t="s">
        <v>42</v>
      </c>
      <c r="E31" s="11">
        <v>577303.91666666663</v>
      </c>
      <c r="F31" s="11">
        <v>577303.91666666663</v>
      </c>
      <c r="G31" s="11">
        <v>346244</v>
      </c>
      <c r="H31" s="11">
        <v>-231059.91666666663</v>
      </c>
      <c r="I31" s="33">
        <v>0.59976035153061358</v>
      </c>
      <c r="J31" s="11">
        <v>577303.91666666663</v>
      </c>
      <c r="K31" s="11">
        <v>577073</v>
      </c>
      <c r="L31" s="11">
        <v>-230.91666666662786</v>
      </c>
      <c r="M31" s="33">
        <v>0.99960000848773045</v>
      </c>
      <c r="N31" s="11">
        <v>577303.91666666663</v>
      </c>
      <c r="O31" s="11">
        <v>577073</v>
      </c>
      <c r="P31" s="11">
        <v>-230.91666666662786</v>
      </c>
      <c r="Q31" s="33">
        <v>0.99960000848773045</v>
      </c>
      <c r="R31" s="11">
        <v>577303.91666666663</v>
      </c>
      <c r="S31" s="11">
        <v>577073</v>
      </c>
      <c r="T31" s="11">
        <v>-230.91666666662786</v>
      </c>
      <c r="U31" s="33">
        <v>0</v>
      </c>
      <c r="V31" s="11">
        <v>577303.91666666663</v>
      </c>
      <c r="W31" s="34">
        <v>577073</v>
      </c>
      <c r="X31" s="11">
        <v>-230.91666666662786</v>
      </c>
      <c r="Y31" s="33">
        <v>0</v>
      </c>
      <c r="Z31" s="11">
        <v>577303.91666666663</v>
      </c>
      <c r="AA31" s="34">
        <v>577073</v>
      </c>
      <c r="AB31" s="11">
        <v>-230.91666666662786</v>
      </c>
      <c r="AC31" s="33">
        <v>0</v>
      </c>
      <c r="AD31" s="11">
        <v>577303.91666666663</v>
      </c>
      <c r="AE31" s="34">
        <v>577073</v>
      </c>
      <c r="AF31" s="11">
        <v>-230.91666666662786</v>
      </c>
      <c r="AG31" s="33">
        <v>0</v>
      </c>
      <c r="AH31" s="11">
        <v>577303.91666666663</v>
      </c>
      <c r="AI31" s="11">
        <v>577073</v>
      </c>
      <c r="AJ31" s="11">
        <v>-230.91666666662786</v>
      </c>
      <c r="AK31" s="33">
        <v>0</v>
      </c>
      <c r="AL31" s="11">
        <v>-230.91666666662786</v>
      </c>
      <c r="AM31" s="11"/>
      <c r="AN31" s="11">
        <v>230.91666666662786</v>
      </c>
      <c r="AO31" s="33">
        <v>0</v>
      </c>
      <c r="AP31" s="11">
        <v>230.91666666662786</v>
      </c>
      <c r="AQ31" s="11"/>
      <c r="AR31" s="11">
        <v>-230.91666666662786</v>
      </c>
      <c r="AS31" s="33">
        <v>0</v>
      </c>
      <c r="AT31" s="11">
        <v>-230.91666666662786</v>
      </c>
      <c r="AU31" s="11"/>
      <c r="AV31" s="11">
        <v>230.91666666662786</v>
      </c>
      <c r="AW31" s="33">
        <v>0</v>
      </c>
      <c r="AX31" s="11">
        <v>230.91666666662786</v>
      </c>
      <c r="AY31" s="11"/>
      <c r="AZ31" s="11">
        <v>-230.91666666662786</v>
      </c>
      <c r="BA31" s="33">
        <v>0</v>
      </c>
      <c r="BB31" s="11" t="e">
        <f>+#REF!</f>
        <v>#REF!</v>
      </c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21" t="e">
        <f t="shared" si="1"/>
        <v>#REF!</v>
      </c>
    </row>
    <row r="32" spans="1:67" ht="24.75" customHeight="1" outlineLevel="1" x14ac:dyDescent="0.3">
      <c r="A32" s="56" t="s">
        <v>145</v>
      </c>
      <c r="B32" s="8" t="s">
        <v>67</v>
      </c>
      <c r="C32" s="302"/>
      <c r="D32" s="12" t="s">
        <v>43</v>
      </c>
      <c r="E32" s="11">
        <v>288882.8799</v>
      </c>
      <c r="F32" s="11">
        <v>288882.8799</v>
      </c>
      <c r="G32" s="11">
        <v>173330</v>
      </c>
      <c r="H32" s="11">
        <v>-115552.8799</v>
      </c>
      <c r="I32" s="33">
        <v>0.60000094176574292</v>
      </c>
      <c r="J32" s="11">
        <v>288882.8799</v>
      </c>
      <c r="K32" s="11">
        <v>288883</v>
      </c>
      <c r="L32" s="11">
        <v>0.12010000000009313</v>
      </c>
      <c r="M32" s="33">
        <v>1.0000004157394167</v>
      </c>
      <c r="N32" s="11">
        <v>288882.8799</v>
      </c>
      <c r="O32" s="11">
        <v>288883</v>
      </c>
      <c r="P32" s="11">
        <v>0.12010000000009313</v>
      </c>
      <c r="Q32" s="33">
        <v>1.0000004157394167</v>
      </c>
      <c r="R32" s="11">
        <v>288882.8799</v>
      </c>
      <c r="S32" s="11">
        <v>288882.8799</v>
      </c>
      <c r="T32" s="11">
        <v>0</v>
      </c>
      <c r="U32" s="33">
        <v>1</v>
      </c>
      <c r="V32" s="11">
        <v>288882.8799</v>
      </c>
      <c r="W32" s="34">
        <v>0</v>
      </c>
      <c r="X32" s="11">
        <v>-288882.8799</v>
      </c>
      <c r="Y32" s="33">
        <v>0</v>
      </c>
      <c r="Z32" s="11">
        <v>288882.8799</v>
      </c>
      <c r="AA32" s="34">
        <v>288883</v>
      </c>
      <c r="AB32" s="11">
        <v>0.12010000000009313</v>
      </c>
      <c r="AC32" s="33">
        <v>1.0000004157394167</v>
      </c>
      <c r="AD32" s="11">
        <v>288882.8799</v>
      </c>
      <c r="AE32" s="34">
        <v>288883</v>
      </c>
      <c r="AF32" s="11">
        <v>0.12010000000009313</v>
      </c>
      <c r="AG32" s="33">
        <v>1.0000004157394167</v>
      </c>
      <c r="AH32" s="11">
        <v>288882.8799</v>
      </c>
      <c r="AI32" s="11">
        <v>288883</v>
      </c>
      <c r="AJ32" s="11">
        <v>0.12010000000009313</v>
      </c>
      <c r="AK32" s="33">
        <v>1.0000004157394167</v>
      </c>
      <c r="AL32" s="11">
        <v>0.12010000000009313</v>
      </c>
      <c r="AM32" s="11"/>
      <c r="AN32" s="11">
        <v>-0.12010000000009313</v>
      </c>
      <c r="AO32" s="33">
        <v>0</v>
      </c>
      <c r="AP32" s="11">
        <v>-0.12010000000009313</v>
      </c>
      <c r="AQ32" s="11"/>
      <c r="AR32" s="11">
        <v>0.12010000000009313</v>
      </c>
      <c r="AS32" s="33">
        <v>0</v>
      </c>
      <c r="AT32" s="11">
        <v>0.12010000000009313</v>
      </c>
      <c r="AU32" s="11"/>
      <c r="AV32" s="11">
        <v>-0.12010000000009313</v>
      </c>
      <c r="AW32" s="33">
        <v>0</v>
      </c>
      <c r="AX32" s="11">
        <v>-0.12010000000009313</v>
      </c>
      <c r="AY32" s="11"/>
      <c r="AZ32" s="11">
        <v>0.12010000000009313</v>
      </c>
      <c r="BA32" s="33">
        <v>0</v>
      </c>
      <c r="BB32" s="11" t="e">
        <f>+#REF!</f>
        <v>#REF!</v>
      </c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21" t="e">
        <f t="shared" si="1"/>
        <v>#REF!</v>
      </c>
    </row>
    <row r="33" spans="1:67" ht="24.75" customHeight="1" outlineLevel="1" x14ac:dyDescent="0.3">
      <c r="A33" s="56" t="s">
        <v>146</v>
      </c>
      <c r="B33" s="8" t="s">
        <v>147</v>
      </c>
      <c r="C33" s="303"/>
      <c r="D33" s="12" t="s">
        <v>44</v>
      </c>
      <c r="E33" s="11">
        <v>2704000</v>
      </c>
      <c r="F33" s="11">
        <v>2704000</v>
      </c>
      <c r="G33" s="11">
        <v>1247892</v>
      </c>
      <c r="H33" s="11">
        <v>-1456108</v>
      </c>
      <c r="I33" s="33">
        <v>0.46149852071005915</v>
      </c>
      <c r="J33" s="11">
        <v>2704000</v>
      </c>
      <c r="K33" s="11">
        <v>2079818</v>
      </c>
      <c r="L33" s="11">
        <v>-624182</v>
      </c>
      <c r="M33" s="33">
        <v>0.76916346153846149</v>
      </c>
      <c r="N33" s="11">
        <v>2704000</v>
      </c>
      <c r="O33" s="11">
        <v>2079818</v>
      </c>
      <c r="P33" s="11">
        <v>-624182</v>
      </c>
      <c r="Q33" s="33">
        <v>0.76916346153846149</v>
      </c>
      <c r="R33" s="11">
        <v>2704000</v>
      </c>
      <c r="S33" s="11">
        <v>2079818</v>
      </c>
      <c r="T33" s="11">
        <v>-624182</v>
      </c>
      <c r="U33" s="33">
        <v>0.76916346153846149</v>
      </c>
      <c r="V33" s="11">
        <v>2704000</v>
      </c>
      <c r="W33" s="34">
        <v>2079818</v>
      </c>
      <c r="X33" s="11">
        <v>-624182</v>
      </c>
      <c r="Y33" s="33">
        <v>0.76916346153846149</v>
      </c>
      <c r="Z33" s="11">
        <v>2704000</v>
      </c>
      <c r="AA33" s="34">
        <v>2079818</v>
      </c>
      <c r="AB33" s="11">
        <v>-624182</v>
      </c>
      <c r="AC33" s="33">
        <v>0.76916346153846149</v>
      </c>
      <c r="AD33" s="11">
        <v>2704000</v>
      </c>
      <c r="AE33" s="34">
        <v>2079818</v>
      </c>
      <c r="AF33" s="11">
        <v>-624182</v>
      </c>
      <c r="AG33" s="33">
        <v>0.76916346153846149</v>
      </c>
      <c r="AH33" s="11">
        <v>2704000</v>
      </c>
      <c r="AI33" s="11">
        <v>2079818</v>
      </c>
      <c r="AJ33" s="11">
        <v>-624182</v>
      </c>
      <c r="AK33" s="33">
        <v>0.76916346153846149</v>
      </c>
      <c r="AL33" s="11">
        <v>-624182</v>
      </c>
      <c r="AM33" s="11"/>
      <c r="AN33" s="11">
        <v>624182</v>
      </c>
      <c r="AO33" s="33">
        <v>0</v>
      </c>
      <c r="AP33" s="11">
        <v>624182</v>
      </c>
      <c r="AQ33" s="11"/>
      <c r="AR33" s="11">
        <v>-624182</v>
      </c>
      <c r="AS33" s="33">
        <v>0</v>
      </c>
      <c r="AT33" s="11">
        <v>-624182</v>
      </c>
      <c r="AU33" s="11"/>
      <c r="AV33" s="11">
        <v>624182</v>
      </c>
      <c r="AW33" s="33">
        <v>0</v>
      </c>
      <c r="AX33" s="11">
        <v>624182</v>
      </c>
      <c r="AY33" s="11"/>
      <c r="AZ33" s="11">
        <v>-624182</v>
      </c>
      <c r="BA33" s="33">
        <v>0</v>
      </c>
      <c r="BB33" s="11" t="e">
        <f>+#REF!</f>
        <v>#REF!</v>
      </c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21" t="e">
        <f t="shared" si="1"/>
        <v>#REF!</v>
      </c>
    </row>
    <row r="34" spans="1:67" ht="24.75" customHeight="1" outlineLevel="1" x14ac:dyDescent="0.3">
      <c r="A34" s="56"/>
      <c r="B34" s="8" t="s">
        <v>148</v>
      </c>
      <c r="C34" s="10" t="s">
        <v>149</v>
      </c>
      <c r="D34" s="12"/>
      <c r="E34" s="11"/>
      <c r="F34" s="11"/>
      <c r="G34" s="11"/>
      <c r="H34" s="11"/>
      <c r="I34" s="33"/>
      <c r="J34" s="11"/>
      <c r="K34" s="11"/>
      <c r="L34" s="11"/>
      <c r="M34" s="33"/>
      <c r="N34" s="11"/>
      <c r="O34" s="11"/>
      <c r="P34" s="11"/>
      <c r="Q34" s="33"/>
      <c r="R34" s="11"/>
      <c r="S34" s="11"/>
      <c r="T34" s="11"/>
      <c r="U34" s="33"/>
      <c r="V34" s="11"/>
      <c r="W34" s="34"/>
      <c r="X34" s="11"/>
      <c r="Y34" s="33"/>
      <c r="Z34" s="11"/>
      <c r="AA34" s="34"/>
      <c r="AB34" s="11"/>
      <c r="AC34" s="33"/>
      <c r="AD34" s="11"/>
      <c r="AE34" s="34"/>
      <c r="AF34" s="11"/>
      <c r="AG34" s="33"/>
      <c r="AH34" s="11"/>
      <c r="AI34" s="11"/>
      <c r="AJ34" s="11"/>
      <c r="AK34" s="33"/>
      <c r="AL34" s="11"/>
      <c r="AM34" s="11"/>
      <c r="AN34" s="11"/>
      <c r="AO34" s="33"/>
      <c r="AP34" s="11"/>
      <c r="AQ34" s="11"/>
      <c r="AR34" s="11"/>
      <c r="AS34" s="33"/>
      <c r="AT34" s="11"/>
      <c r="AU34" s="11"/>
      <c r="AV34" s="11"/>
      <c r="AW34" s="33"/>
      <c r="AX34" s="11"/>
      <c r="AY34" s="11"/>
      <c r="AZ34" s="11"/>
      <c r="BA34" s="33"/>
      <c r="BB34" s="11" t="e">
        <f>+#REF!</f>
        <v>#REF!</v>
      </c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21" t="e">
        <f t="shared" si="1"/>
        <v>#REF!</v>
      </c>
    </row>
    <row r="35" spans="1:67" ht="12" customHeight="1" x14ac:dyDescent="0.3">
      <c r="A35" s="23"/>
      <c r="B35" s="14">
        <v>2</v>
      </c>
      <c r="C35" s="16" t="s">
        <v>45</v>
      </c>
      <c r="D35" s="17"/>
      <c r="E35" s="15">
        <v>4971900</v>
      </c>
      <c r="F35" s="15">
        <v>4971900</v>
      </c>
      <c r="G35" s="15">
        <v>4971900</v>
      </c>
      <c r="H35" s="15">
        <v>0</v>
      </c>
      <c r="I35" s="54">
        <v>1</v>
      </c>
      <c r="J35" s="15">
        <v>4971900</v>
      </c>
      <c r="K35" s="15">
        <v>4971900</v>
      </c>
      <c r="L35" s="15">
        <v>0</v>
      </c>
      <c r="M35" s="54">
        <v>1</v>
      </c>
      <c r="N35" s="15">
        <v>4971900</v>
      </c>
      <c r="O35" s="15">
        <v>4971900</v>
      </c>
      <c r="P35" s="15">
        <v>0</v>
      </c>
      <c r="Q35" s="54">
        <v>1</v>
      </c>
      <c r="R35" s="15">
        <v>4971900</v>
      </c>
      <c r="S35" s="15">
        <v>4972392</v>
      </c>
      <c r="T35" s="15">
        <v>492</v>
      </c>
      <c r="U35" s="57">
        <v>1.0000989561334701</v>
      </c>
      <c r="V35" s="15">
        <v>4971900</v>
      </c>
      <c r="W35" s="55">
        <v>4972392</v>
      </c>
      <c r="X35" s="15">
        <v>492</v>
      </c>
      <c r="Y35" s="54">
        <v>1.0000989561334701</v>
      </c>
      <c r="Z35" s="15">
        <v>4971900</v>
      </c>
      <c r="AA35" s="55">
        <v>5072392</v>
      </c>
      <c r="AB35" s="15">
        <v>100492</v>
      </c>
      <c r="AC35" s="54">
        <v>1.020211991391621</v>
      </c>
      <c r="AD35" s="15">
        <v>4971900</v>
      </c>
      <c r="AE35" s="55">
        <v>4972392</v>
      </c>
      <c r="AF35" s="15">
        <v>492</v>
      </c>
      <c r="AG35" s="54">
        <v>1.0000989561334701</v>
      </c>
      <c r="AH35" s="15">
        <v>4971900</v>
      </c>
      <c r="AI35" s="15">
        <v>4971900</v>
      </c>
      <c r="AJ35" s="15">
        <v>0</v>
      </c>
      <c r="AK35" s="54">
        <v>1</v>
      </c>
      <c r="AL35" s="15">
        <v>0</v>
      </c>
      <c r="AM35" s="15">
        <v>0</v>
      </c>
      <c r="AN35" s="15">
        <v>0</v>
      </c>
      <c r="AO35" s="54" t="s">
        <v>150</v>
      </c>
      <c r="AP35" s="15">
        <v>0</v>
      </c>
      <c r="AQ35" s="15">
        <v>0</v>
      </c>
      <c r="AR35" s="15">
        <v>0</v>
      </c>
      <c r="AS35" s="54" t="s">
        <v>150</v>
      </c>
      <c r="AT35" s="15">
        <v>0</v>
      </c>
      <c r="AU35" s="15">
        <v>0</v>
      </c>
      <c r="AV35" s="15">
        <v>0</v>
      </c>
      <c r="AW35" s="54" t="s">
        <v>150</v>
      </c>
      <c r="AX35" s="15">
        <v>0</v>
      </c>
      <c r="AY35" s="15">
        <v>0</v>
      </c>
      <c r="AZ35" s="15">
        <v>0</v>
      </c>
      <c r="BA35" s="54" t="s">
        <v>150</v>
      </c>
      <c r="BB35" s="15" t="e">
        <f t="shared" ref="BB35:BN35" si="8">SUM(BB36:BB40)</f>
        <v>#REF!</v>
      </c>
      <c r="BC35" s="15">
        <f t="shared" si="8"/>
        <v>0</v>
      </c>
      <c r="BD35" s="15">
        <f t="shared" si="8"/>
        <v>0</v>
      </c>
      <c r="BE35" s="15">
        <f t="shared" si="8"/>
        <v>0</v>
      </c>
      <c r="BF35" s="15">
        <f t="shared" si="8"/>
        <v>0</v>
      </c>
      <c r="BG35" s="15">
        <f t="shared" si="8"/>
        <v>0</v>
      </c>
      <c r="BH35" s="15">
        <f t="shared" si="8"/>
        <v>0</v>
      </c>
      <c r="BI35" s="15">
        <f t="shared" si="8"/>
        <v>0</v>
      </c>
      <c r="BJ35" s="15">
        <f t="shared" si="8"/>
        <v>0</v>
      </c>
      <c r="BK35" s="15">
        <f t="shared" si="8"/>
        <v>0</v>
      </c>
      <c r="BL35" s="15">
        <f t="shared" si="8"/>
        <v>0</v>
      </c>
      <c r="BM35" s="15">
        <f t="shared" si="8"/>
        <v>0</v>
      </c>
      <c r="BN35" s="15">
        <f t="shared" si="8"/>
        <v>0</v>
      </c>
      <c r="BO35" s="21" t="e">
        <f t="shared" si="1"/>
        <v>#REF!</v>
      </c>
    </row>
    <row r="36" spans="1:67" ht="12" customHeight="1" outlineLevel="1" x14ac:dyDescent="0.3">
      <c r="A36" s="56" t="s">
        <v>151</v>
      </c>
      <c r="B36" s="58" t="s">
        <v>71</v>
      </c>
      <c r="C36" s="59" t="s">
        <v>46</v>
      </c>
      <c r="D36" s="60" t="s">
        <v>47</v>
      </c>
      <c r="E36" s="39">
        <v>2000000</v>
      </c>
      <c r="F36" s="39">
        <v>2000000</v>
      </c>
      <c r="G36" s="39">
        <v>2000000</v>
      </c>
      <c r="H36" s="39">
        <v>0</v>
      </c>
      <c r="I36" s="40">
        <v>1</v>
      </c>
      <c r="J36" s="39">
        <v>2000000</v>
      </c>
      <c r="K36" s="39">
        <v>2000000</v>
      </c>
      <c r="L36" s="39">
        <v>0</v>
      </c>
      <c r="M36" s="40">
        <v>1</v>
      </c>
      <c r="N36" s="39">
        <v>2000000</v>
      </c>
      <c r="O36" s="39">
        <v>2000000</v>
      </c>
      <c r="P36" s="39">
        <v>0</v>
      </c>
      <c r="Q36" s="40">
        <v>1</v>
      </c>
      <c r="R36" s="39">
        <v>2000000</v>
      </c>
      <c r="S36" s="39">
        <v>2000000</v>
      </c>
      <c r="T36" s="39">
        <v>0</v>
      </c>
      <c r="U36" s="40">
        <v>1</v>
      </c>
      <c r="V36" s="39">
        <v>2000000</v>
      </c>
      <c r="W36" s="41">
        <v>2000000</v>
      </c>
      <c r="X36" s="39">
        <v>0</v>
      </c>
      <c r="Y36" s="40">
        <v>1</v>
      </c>
      <c r="Z36" s="39">
        <v>2000000</v>
      </c>
      <c r="AA36" s="41">
        <v>2000000</v>
      </c>
      <c r="AB36" s="39">
        <v>0</v>
      </c>
      <c r="AC36" s="40">
        <v>1</v>
      </c>
      <c r="AD36" s="39">
        <v>2000000</v>
      </c>
      <c r="AE36" s="41">
        <v>2000000</v>
      </c>
      <c r="AF36" s="39">
        <v>0</v>
      </c>
      <c r="AG36" s="40">
        <v>1</v>
      </c>
      <c r="AH36" s="11">
        <v>2000000</v>
      </c>
      <c r="AI36" s="11">
        <v>2000000</v>
      </c>
      <c r="AJ36" s="39">
        <v>0</v>
      </c>
      <c r="AK36" s="40">
        <v>1</v>
      </c>
      <c r="AL36" s="39">
        <v>0</v>
      </c>
      <c r="AM36" s="39"/>
      <c r="AN36" s="39">
        <v>0</v>
      </c>
      <c r="AO36" s="40" t="s">
        <v>150</v>
      </c>
      <c r="AP36" s="39">
        <v>0</v>
      </c>
      <c r="AQ36" s="39"/>
      <c r="AR36" s="39">
        <v>0</v>
      </c>
      <c r="AS36" s="40" t="s">
        <v>150</v>
      </c>
      <c r="AT36" s="39">
        <v>0</v>
      </c>
      <c r="AU36" s="39"/>
      <c r="AV36" s="39">
        <v>0</v>
      </c>
      <c r="AW36" s="40" t="s">
        <v>150</v>
      </c>
      <c r="AX36" s="39">
        <v>0</v>
      </c>
      <c r="AY36" s="39"/>
      <c r="AZ36" s="39">
        <v>0</v>
      </c>
      <c r="BA36" s="40" t="s">
        <v>150</v>
      </c>
      <c r="BB36" s="11" t="e">
        <f>+#REF!</f>
        <v>#REF!</v>
      </c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21" t="e">
        <f t="shared" si="1"/>
        <v>#REF!</v>
      </c>
    </row>
    <row r="37" spans="1:67" ht="24" customHeight="1" outlineLevel="1" x14ac:dyDescent="0.3">
      <c r="A37" s="56" t="s">
        <v>152</v>
      </c>
      <c r="B37" s="8" t="s">
        <v>74</v>
      </c>
      <c r="C37" s="19" t="s">
        <v>48</v>
      </c>
      <c r="D37" s="12" t="s">
        <v>49</v>
      </c>
      <c r="E37" s="11">
        <v>2971900</v>
      </c>
      <c r="F37" s="11">
        <v>2971900</v>
      </c>
      <c r="G37" s="11">
        <v>2971900</v>
      </c>
      <c r="H37" s="11">
        <v>0</v>
      </c>
      <c r="I37" s="33">
        <v>1</v>
      </c>
      <c r="J37" s="11">
        <v>2971900</v>
      </c>
      <c r="K37" s="11">
        <v>2971900</v>
      </c>
      <c r="L37" s="11">
        <v>0</v>
      </c>
      <c r="M37" s="33">
        <v>1</v>
      </c>
      <c r="N37" s="11">
        <v>2971900</v>
      </c>
      <c r="O37" s="11">
        <v>2971900</v>
      </c>
      <c r="P37" s="11">
        <v>0</v>
      </c>
      <c r="Q37" s="33">
        <v>1</v>
      </c>
      <c r="R37" s="11">
        <v>2971900</v>
      </c>
      <c r="S37" s="39">
        <v>2972392</v>
      </c>
      <c r="T37" s="11">
        <v>492</v>
      </c>
      <c r="U37" s="33">
        <v>1.0001655506578284</v>
      </c>
      <c r="V37" s="11">
        <v>2971900</v>
      </c>
      <c r="W37" s="34">
        <v>2972392</v>
      </c>
      <c r="X37" s="11">
        <v>492</v>
      </c>
      <c r="Y37" s="33">
        <v>1.0001655506578284</v>
      </c>
      <c r="Z37" s="39">
        <v>2971900</v>
      </c>
      <c r="AA37" s="34">
        <v>3072392</v>
      </c>
      <c r="AB37" s="11">
        <v>100492</v>
      </c>
      <c r="AC37" s="33">
        <v>1.0338140583465123</v>
      </c>
      <c r="AD37" s="39">
        <v>2971900</v>
      </c>
      <c r="AE37" s="34">
        <v>2972392</v>
      </c>
      <c r="AF37" s="11">
        <v>492</v>
      </c>
      <c r="AG37" s="33">
        <v>1.0001655506578284</v>
      </c>
      <c r="AH37" s="11">
        <v>2971900</v>
      </c>
      <c r="AI37" s="11">
        <v>2971900</v>
      </c>
      <c r="AJ37" s="11">
        <v>0</v>
      </c>
      <c r="AK37" s="33">
        <v>1</v>
      </c>
      <c r="AL37" s="11">
        <v>0</v>
      </c>
      <c r="AM37" s="11"/>
      <c r="AN37" s="11">
        <v>0</v>
      </c>
      <c r="AO37" s="33" t="s">
        <v>150</v>
      </c>
      <c r="AP37" s="11">
        <v>0</v>
      </c>
      <c r="AQ37" s="11"/>
      <c r="AR37" s="11">
        <v>0</v>
      </c>
      <c r="AS37" s="33" t="s">
        <v>150</v>
      </c>
      <c r="AT37" s="11">
        <v>0</v>
      </c>
      <c r="AU37" s="11"/>
      <c r="AV37" s="11">
        <v>0</v>
      </c>
      <c r="AW37" s="33" t="s">
        <v>150</v>
      </c>
      <c r="AX37" s="11">
        <v>0</v>
      </c>
      <c r="AY37" s="11"/>
      <c r="AZ37" s="11">
        <v>0</v>
      </c>
      <c r="BA37" s="33" t="s">
        <v>150</v>
      </c>
      <c r="BB37" s="11" t="e">
        <f>+#REF!</f>
        <v>#REF!</v>
      </c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21" t="e">
        <f t="shared" si="1"/>
        <v>#REF!</v>
      </c>
    </row>
    <row r="38" spans="1:67" ht="24" customHeight="1" outlineLevel="1" x14ac:dyDescent="0.3">
      <c r="A38" s="56"/>
      <c r="B38" s="8" t="s">
        <v>77</v>
      </c>
      <c r="C38" s="19" t="s">
        <v>197</v>
      </c>
      <c r="D38" s="12" t="s">
        <v>49</v>
      </c>
      <c r="E38" s="11"/>
      <c r="F38" s="11"/>
      <c r="G38" s="11"/>
      <c r="H38" s="11"/>
      <c r="I38" s="33"/>
      <c r="J38" s="11"/>
      <c r="K38" s="11"/>
      <c r="L38" s="11"/>
      <c r="M38" s="33"/>
      <c r="N38" s="11"/>
      <c r="O38" s="11"/>
      <c r="P38" s="11"/>
      <c r="Q38" s="33"/>
      <c r="R38" s="11"/>
      <c r="S38" s="39"/>
      <c r="T38" s="11"/>
      <c r="U38" s="33"/>
      <c r="V38" s="11"/>
      <c r="W38" s="34"/>
      <c r="X38" s="11"/>
      <c r="Y38" s="33"/>
      <c r="Z38" s="39"/>
      <c r="AA38" s="34"/>
      <c r="AB38" s="11"/>
      <c r="AC38" s="33"/>
      <c r="AD38" s="39"/>
      <c r="AE38" s="34"/>
      <c r="AF38" s="11"/>
      <c r="AG38" s="33"/>
      <c r="AH38" s="11"/>
      <c r="AI38" s="11"/>
      <c r="AJ38" s="11"/>
      <c r="AK38" s="33"/>
      <c r="AL38" s="11"/>
      <c r="AM38" s="11"/>
      <c r="AN38" s="11"/>
      <c r="AO38" s="33"/>
      <c r="AP38" s="11"/>
      <c r="AQ38" s="11"/>
      <c r="AR38" s="11"/>
      <c r="AS38" s="33"/>
      <c r="AT38" s="11"/>
      <c r="AU38" s="11"/>
      <c r="AV38" s="11"/>
      <c r="AW38" s="33"/>
      <c r="AX38" s="11"/>
      <c r="AY38" s="11"/>
      <c r="AZ38" s="11"/>
      <c r="BA38" s="33"/>
      <c r="BB38" s="11" t="e">
        <f>+#REF!</f>
        <v>#REF!</v>
      </c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21" t="e">
        <f t="shared" si="1"/>
        <v>#REF!</v>
      </c>
    </row>
    <row r="39" spans="1:67" ht="24" customHeight="1" outlineLevel="1" x14ac:dyDescent="0.3">
      <c r="A39" s="56"/>
      <c r="B39" s="8" t="s">
        <v>154</v>
      </c>
      <c r="C39" s="19" t="s">
        <v>155</v>
      </c>
      <c r="D39" s="12" t="s">
        <v>49</v>
      </c>
      <c r="E39" s="11"/>
      <c r="F39" s="11"/>
      <c r="G39" s="11"/>
      <c r="H39" s="11"/>
      <c r="I39" s="33"/>
      <c r="J39" s="11"/>
      <c r="K39" s="11"/>
      <c r="L39" s="11"/>
      <c r="M39" s="33"/>
      <c r="N39" s="11"/>
      <c r="O39" s="11"/>
      <c r="P39" s="11"/>
      <c r="Q39" s="33"/>
      <c r="R39" s="11"/>
      <c r="S39" s="39"/>
      <c r="T39" s="11"/>
      <c r="U39" s="33"/>
      <c r="V39" s="11"/>
      <c r="W39" s="34"/>
      <c r="X39" s="11"/>
      <c r="Y39" s="33"/>
      <c r="Z39" s="39"/>
      <c r="AA39" s="34"/>
      <c r="AB39" s="11"/>
      <c r="AC39" s="33"/>
      <c r="AD39" s="39"/>
      <c r="AE39" s="34"/>
      <c r="AF39" s="11"/>
      <c r="AG39" s="33"/>
      <c r="AH39" s="11"/>
      <c r="AI39" s="11"/>
      <c r="AJ39" s="11"/>
      <c r="AK39" s="33"/>
      <c r="AL39" s="11"/>
      <c r="AM39" s="11"/>
      <c r="AN39" s="11"/>
      <c r="AO39" s="33"/>
      <c r="AP39" s="11"/>
      <c r="AQ39" s="11"/>
      <c r="AR39" s="11"/>
      <c r="AS39" s="33"/>
      <c r="AT39" s="11"/>
      <c r="AU39" s="11"/>
      <c r="AV39" s="11"/>
      <c r="AW39" s="33"/>
      <c r="AX39" s="11"/>
      <c r="AY39" s="11"/>
      <c r="AZ39" s="11"/>
      <c r="BA39" s="33"/>
      <c r="BB39" s="11" t="e">
        <f>+#REF!</f>
        <v>#REF!</v>
      </c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21" t="e">
        <f t="shared" si="1"/>
        <v>#REF!</v>
      </c>
    </row>
    <row r="40" spans="1:67" ht="24" customHeight="1" outlineLevel="1" x14ac:dyDescent="0.3">
      <c r="A40" s="56"/>
      <c r="B40" s="8" t="s">
        <v>198</v>
      </c>
      <c r="C40" s="19" t="s">
        <v>199</v>
      </c>
      <c r="D40" s="12" t="s">
        <v>49</v>
      </c>
      <c r="E40" s="11"/>
      <c r="F40" s="11"/>
      <c r="G40" s="11"/>
      <c r="H40" s="11"/>
      <c r="I40" s="33"/>
      <c r="J40" s="11"/>
      <c r="K40" s="11"/>
      <c r="L40" s="11"/>
      <c r="M40" s="33"/>
      <c r="N40" s="11"/>
      <c r="O40" s="11"/>
      <c r="P40" s="11"/>
      <c r="Q40" s="33"/>
      <c r="R40" s="11"/>
      <c r="S40" s="39"/>
      <c r="T40" s="11"/>
      <c r="U40" s="33"/>
      <c r="V40" s="11"/>
      <c r="W40" s="34"/>
      <c r="X40" s="11"/>
      <c r="Y40" s="33"/>
      <c r="Z40" s="39"/>
      <c r="AA40" s="34"/>
      <c r="AB40" s="11"/>
      <c r="AC40" s="33"/>
      <c r="AD40" s="39"/>
      <c r="AE40" s="34"/>
      <c r="AF40" s="11"/>
      <c r="AG40" s="33"/>
      <c r="AH40" s="11"/>
      <c r="AI40" s="11"/>
      <c r="AJ40" s="11"/>
      <c r="AK40" s="33"/>
      <c r="AL40" s="11"/>
      <c r="AM40" s="11"/>
      <c r="AN40" s="11"/>
      <c r="AO40" s="33"/>
      <c r="AP40" s="11"/>
      <c r="AQ40" s="11"/>
      <c r="AR40" s="11"/>
      <c r="AS40" s="33"/>
      <c r="AT40" s="11"/>
      <c r="AU40" s="11"/>
      <c r="AV40" s="11"/>
      <c r="AW40" s="33"/>
      <c r="AX40" s="11"/>
      <c r="AY40" s="11"/>
      <c r="AZ40" s="11"/>
      <c r="BA40" s="33"/>
      <c r="BB40" s="11" t="e">
        <f>+#REF!</f>
        <v>#REF!</v>
      </c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21" t="e">
        <f t="shared" si="1"/>
        <v>#REF!</v>
      </c>
    </row>
    <row r="41" spans="1:67" ht="12" customHeight="1" x14ac:dyDescent="0.3">
      <c r="A41" s="23"/>
      <c r="B41" s="14">
        <v>3</v>
      </c>
      <c r="C41" s="16" t="s">
        <v>50</v>
      </c>
      <c r="D41" s="17"/>
      <c r="E41" s="15">
        <v>5583333.333333334</v>
      </c>
      <c r="F41" s="15">
        <v>5583333.333333334</v>
      </c>
      <c r="G41" s="15">
        <v>0</v>
      </c>
      <c r="H41" s="15">
        <v>-5583333.333333334</v>
      </c>
      <c r="I41" s="54">
        <v>0</v>
      </c>
      <c r="J41" s="15">
        <v>5583333.333333334</v>
      </c>
      <c r="K41" s="15">
        <v>0</v>
      </c>
      <c r="L41" s="15">
        <v>-5583333.333333334</v>
      </c>
      <c r="M41" s="54">
        <v>0</v>
      </c>
      <c r="N41" s="15">
        <v>5583333.333333334</v>
      </c>
      <c r="O41" s="15">
        <v>0</v>
      </c>
      <c r="P41" s="15">
        <v>-5583333.333333334</v>
      </c>
      <c r="Q41" s="54">
        <v>0</v>
      </c>
      <c r="R41" s="15">
        <v>-5583333.333333334</v>
      </c>
      <c r="S41" s="15">
        <v>548739</v>
      </c>
      <c r="T41" s="15">
        <v>6132072.333333334</v>
      </c>
      <c r="U41" s="54">
        <v>-9.8281611940298497E-2</v>
      </c>
      <c r="V41" s="15">
        <v>5583333.333333334</v>
      </c>
      <c r="W41" s="55">
        <v>10156035.870000001</v>
      </c>
      <c r="X41" s="15">
        <v>4572702.5366666671</v>
      </c>
      <c r="Y41" s="54">
        <v>1.8189914991044775</v>
      </c>
      <c r="Z41" s="15">
        <v>5583333.333333334</v>
      </c>
      <c r="AA41" s="55">
        <v>1137000</v>
      </c>
      <c r="AB41" s="15">
        <v>-4446333.333333333</v>
      </c>
      <c r="AC41" s="54">
        <v>0.20364179104477609</v>
      </c>
      <c r="AD41" s="15">
        <v>5583333.333333334</v>
      </c>
      <c r="AE41" s="55">
        <v>8875060.0600000005</v>
      </c>
      <c r="AF41" s="15">
        <v>3291726.7266666675</v>
      </c>
      <c r="AG41" s="54">
        <v>1.5895629958208954</v>
      </c>
      <c r="AH41" s="15">
        <v>5583333.333333334</v>
      </c>
      <c r="AI41" s="15">
        <v>0</v>
      </c>
      <c r="AJ41" s="15">
        <v>-5583333.333333334</v>
      </c>
      <c r="AK41" s="54">
        <v>0</v>
      </c>
      <c r="AL41" s="15">
        <v>-5583333.333333334</v>
      </c>
      <c r="AM41" s="15">
        <v>0</v>
      </c>
      <c r="AN41" s="15">
        <v>5583333.333333334</v>
      </c>
      <c r="AO41" s="54">
        <v>0</v>
      </c>
      <c r="AP41" s="15">
        <v>5583333.333333334</v>
      </c>
      <c r="AQ41" s="15">
        <v>0</v>
      </c>
      <c r="AR41" s="15">
        <v>-5583333.333333334</v>
      </c>
      <c r="AS41" s="54">
        <v>0</v>
      </c>
      <c r="AT41" s="15">
        <v>-5583333.333333334</v>
      </c>
      <c r="AU41" s="15">
        <v>0</v>
      </c>
      <c r="AV41" s="15">
        <v>5583333.333333334</v>
      </c>
      <c r="AW41" s="54">
        <v>0</v>
      </c>
      <c r="AX41" s="15">
        <v>5583333.333333334</v>
      </c>
      <c r="AY41" s="15">
        <v>0</v>
      </c>
      <c r="AZ41" s="15">
        <v>-5583333.333333334</v>
      </c>
      <c r="BA41" s="54">
        <v>0</v>
      </c>
      <c r="BB41" s="15" t="e">
        <f t="shared" ref="BB41:BN41" si="9">SUM(BB42:BB45)</f>
        <v>#REF!</v>
      </c>
      <c r="BC41" s="15">
        <f t="shared" si="9"/>
        <v>0</v>
      </c>
      <c r="BD41" s="15">
        <f t="shared" si="9"/>
        <v>0</v>
      </c>
      <c r="BE41" s="15">
        <f t="shared" si="9"/>
        <v>0</v>
      </c>
      <c r="BF41" s="15">
        <f t="shared" si="9"/>
        <v>0</v>
      </c>
      <c r="BG41" s="15">
        <f t="shared" si="9"/>
        <v>0</v>
      </c>
      <c r="BH41" s="15">
        <f t="shared" si="9"/>
        <v>0</v>
      </c>
      <c r="BI41" s="15">
        <f t="shared" si="9"/>
        <v>0</v>
      </c>
      <c r="BJ41" s="15">
        <f t="shared" si="9"/>
        <v>0</v>
      </c>
      <c r="BK41" s="15">
        <f t="shared" si="9"/>
        <v>0</v>
      </c>
      <c r="BL41" s="15">
        <f t="shared" si="9"/>
        <v>0</v>
      </c>
      <c r="BM41" s="15">
        <f t="shared" si="9"/>
        <v>0</v>
      </c>
      <c r="BN41" s="15">
        <f t="shared" si="9"/>
        <v>0</v>
      </c>
      <c r="BO41" s="21" t="e">
        <f t="shared" si="1"/>
        <v>#REF!</v>
      </c>
    </row>
    <row r="42" spans="1:67" ht="12" customHeight="1" outlineLevel="1" x14ac:dyDescent="0.3">
      <c r="A42" s="61" t="s">
        <v>156</v>
      </c>
      <c r="B42" s="8" t="s">
        <v>157</v>
      </c>
      <c r="C42" s="18" t="s">
        <v>195</v>
      </c>
      <c r="D42" s="12" t="s">
        <v>51</v>
      </c>
      <c r="E42" s="11">
        <v>5250000</v>
      </c>
      <c r="F42" s="11">
        <v>5250000</v>
      </c>
      <c r="G42" s="11">
        <v>0</v>
      </c>
      <c r="H42" s="11">
        <v>-5250000</v>
      </c>
      <c r="I42" s="33">
        <v>0</v>
      </c>
      <c r="J42" s="11">
        <v>5250000</v>
      </c>
      <c r="K42" s="11">
        <v>0</v>
      </c>
      <c r="L42" s="11">
        <v>-5250000</v>
      </c>
      <c r="M42" s="33">
        <v>0</v>
      </c>
      <c r="N42" s="11">
        <v>5250000</v>
      </c>
      <c r="O42" s="11">
        <v>0</v>
      </c>
      <c r="P42" s="11">
        <v>-5250000</v>
      </c>
      <c r="Q42" s="33">
        <v>0</v>
      </c>
      <c r="R42" s="11">
        <v>-5250000</v>
      </c>
      <c r="S42" s="11">
        <v>548739</v>
      </c>
      <c r="T42" s="11">
        <v>5798739</v>
      </c>
      <c r="U42" s="33">
        <v>-0.10452171428571429</v>
      </c>
      <c r="V42" s="11">
        <v>5250000</v>
      </c>
      <c r="W42" s="34">
        <v>10156035.870000001</v>
      </c>
      <c r="X42" s="11">
        <v>4906035.870000001</v>
      </c>
      <c r="Y42" s="33">
        <v>1.934483022857143</v>
      </c>
      <c r="Z42" s="11">
        <v>5250000</v>
      </c>
      <c r="AA42" s="34">
        <v>1137000</v>
      </c>
      <c r="AB42" s="11">
        <v>-4113000</v>
      </c>
      <c r="AC42" s="33">
        <v>0.21657142857142858</v>
      </c>
      <c r="AD42" s="11">
        <v>5250000</v>
      </c>
      <c r="AE42" s="34">
        <v>8875060.0600000005</v>
      </c>
      <c r="AF42" s="11">
        <v>3625060.0600000005</v>
      </c>
      <c r="AG42" s="33">
        <v>1.6904876304761907</v>
      </c>
      <c r="AH42" s="11">
        <v>5250000</v>
      </c>
      <c r="AI42" s="11">
        <v>0</v>
      </c>
      <c r="AJ42" s="11">
        <v>-5250000</v>
      </c>
      <c r="AK42" s="33">
        <v>0</v>
      </c>
      <c r="AL42" s="11">
        <v>-5250000</v>
      </c>
      <c r="AM42" s="11"/>
      <c r="AN42" s="11">
        <v>5250000</v>
      </c>
      <c r="AO42" s="33">
        <v>0</v>
      </c>
      <c r="AP42" s="11">
        <v>5250000</v>
      </c>
      <c r="AQ42" s="11"/>
      <c r="AR42" s="11">
        <v>-5250000</v>
      </c>
      <c r="AS42" s="33">
        <v>0</v>
      </c>
      <c r="AT42" s="11">
        <v>-5250000</v>
      </c>
      <c r="AU42" s="11"/>
      <c r="AV42" s="11">
        <v>5250000</v>
      </c>
      <c r="AW42" s="33">
        <v>0</v>
      </c>
      <c r="AX42" s="11">
        <v>5250000</v>
      </c>
      <c r="AY42" s="11"/>
      <c r="AZ42" s="11">
        <v>-5250000</v>
      </c>
      <c r="BA42" s="33">
        <v>0</v>
      </c>
      <c r="BB42" s="11" t="e">
        <f>+#REF!</f>
        <v>#REF!</v>
      </c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21" t="e">
        <f t="shared" si="1"/>
        <v>#REF!</v>
      </c>
    </row>
    <row r="43" spans="1:67" ht="12" customHeight="1" outlineLevel="1" x14ac:dyDescent="0.3">
      <c r="A43" s="23"/>
      <c r="B43" s="8" t="s">
        <v>79</v>
      </c>
      <c r="C43" s="18" t="s">
        <v>14</v>
      </c>
      <c r="D43" s="12" t="s">
        <v>51</v>
      </c>
      <c r="E43" s="11">
        <v>41666.666666666664</v>
      </c>
      <c r="F43" s="11">
        <v>41666.666666666664</v>
      </c>
      <c r="G43" s="11">
        <v>0</v>
      </c>
      <c r="H43" s="11">
        <v>-41666.666666666664</v>
      </c>
      <c r="I43" s="33">
        <v>0</v>
      </c>
      <c r="J43" s="11">
        <v>41666.666666666664</v>
      </c>
      <c r="K43" s="11">
        <v>0</v>
      </c>
      <c r="L43" s="11">
        <v>-41666.666666666664</v>
      </c>
      <c r="M43" s="33">
        <v>0</v>
      </c>
      <c r="N43" s="11">
        <v>41666.666666666664</v>
      </c>
      <c r="O43" s="11">
        <v>0</v>
      </c>
      <c r="P43" s="11">
        <v>-41666.666666666664</v>
      </c>
      <c r="Q43" s="33">
        <v>0</v>
      </c>
      <c r="R43" s="11">
        <v>-41666.666666666664</v>
      </c>
      <c r="S43" s="11"/>
      <c r="T43" s="11">
        <v>41666.666666666664</v>
      </c>
      <c r="U43" s="33">
        <v>0</v>
      </c>
      <c r="V43" s="11">
        <v>41666.666666666664</v>
      </c>
      <c r="W43" s="34"/>
      <c r="X43" s="11">
        <v>-41666.666666666664</v>
      </c>
      <c r="Y43" s="33">
        <v>0</v>
      </c>
      <c r="Z43" s="11">
        <v>41666.666666666664</v>
      </c>
      <c r="AA43" s="34"/>
      <c r="AB43" s="11">
        <v>-41666.666666666664</v>
      </c>
      <c r="AC43" s="33">
        <v>0</v>
      </c>
      <c r="AD43" s="11">
        <v>41666.666666666664</v>
      </c>
      <c r="AE43" s="34"/>
      <c r="AF43" s="11">
        <v>-41666.666666666664</v>
      </c>
      <c r="AG43" s="33">
        <v>0</v>
      </c>
      <c r="AH43" s="11">
        <v>41666.666666666664</v>
      </c>
      <c r="AI43" s="11">
        <v>0</v>
      </c>
      <c r="AJ43" s="11">
        <v>-41666.666666666664</v>
      </c>
      <c r="AK43" s="33">
        <v>0</v>
      </c>
      <c r="AL43" s="11">
        <v>-41666.666666666664</v>
      </c>
      <c r="AM43" s="11"/>
      <c r="AN43" s="11">
        <v>41666.666666666664</v>
      </c>
      <c r="AO43" s="33">
        <v>0</v>
      </c>
      <c r="AP43" s="11">
        <v>41666.666666666664</v>
      </c>
      <c r="AQ43" s="11"/>
      <c r="AR43" s="11">
        <v>-41666.666666666664</v>
      </c>
      <c r="AS43" s="33">
        <v>0</v>
      </c>
      <c r="AT43" s="11">
        <v>-41666.666666666664</v>
      </c>
      <c r="AU43" s="11"/>
      <c r="AV43" s="11">
        <v>41666.666666666664</v>
      </c>
      <c r="AW43" s="33">
        <v>0</v>
      </c>
      <c r="AX43" s="11">
        <v>41666.666666666664</v>
      </c>
      <c r="AY43" s="11"/>
      <c r="AZ43" s="11">
        <v>-41666.666666666664</v>
      </c>
      <c r="BA43" s="33">
        <v>0</v>
      </c>
      <c r="BB43" s="11" t="e">
        <f>+#REF!</f>
        <v>#REF!</v>
      </c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21" t="e">
        <f t="shared" si="1"/>
        <v>#REF!</v>
      </c>
    </row>
    <row r="44" spans="1:67" ht="25.5" customHeight="1" outlineLevel="1" x14ac:dyDescent="0.3">
      <c r="A44" s="61" t="s">
        <v>158</v>
      </c>
      <c r="B44" s="8" t="s">
        <v>86</v>
      </c>
      <c r="C44" s="18" t="s">
        <v>12</v>
      </c>
      <c r="D44" s="12" t="s">
        <v>51</v>
      </c>
      <c r="E44" s="11">
        <v>166666.66666666666</v>
      </c>
      <c r="F44" s="11">
        <v>166666.66666666666</v>
      </c>
      <c r="G44" s="11">
        <v>0</v>
      </c>
      <c r="H44" s="11">
        <v>-166666.66666666666</v>
      </c>
      <c r="I44" s="33">
        <v>0</v>
      </c>
      <c r="J44" s="11">
        <v>166666.66666666666</v>
      </c>
      <c r="K44" s="11">
        <v>0</v>
      </c>
      <c r="L44" s="11">
        <v>-166666.66666666666</v>
      </c>
      <c r="M44" s="33">
        <v>0</v>
      </c>
      <c r="N44" s="11">
        <v>166666.66666666666</v>
      </c>
      <c r="O44" s="11">
        <v>0</v>
      </c>
      <c r="P44" s="11">
        <v>-166666.66666666666</v>
      </c>
      <c r="Q44" s="33">
        <v>0</v>
      </c>
      <c r="R44" s="11">
        <v>-166666.66666666666</v>
      </c>
      <c r="S44" s="11"/>
      <c r="T44" s="11">
        <v>166666.66666666666</v>
      </c>
      <c r="U44" s="33">
        <v>0</v>
      </c>
      <c r="V44" s="11">
        <v>166666.66666666666</v>
      </c>
      <c r="W44" s="34"/>
      <c r="X44" s="11">
        <v>-166666.66666666666</v>
      </c>
      <c r="Y44" s="33">
        <v>0</v>
      </c>
      <c r="Z44" s="11">
        <v>166666.66666666666</v>
      </c>
      <c r="AA44" s="34"/>
      <c r="AB44" s="11">
        <v>-166666.66666666666</v>
      </c>
      <c r="AC44" s="33">
        <v>0</v>
      </c>
      <c r="AD44" s="11">
        <v>166666.66666666666</v>
      </c>
      <c r="AE44" s="34"/>
      <c r="AF44" s="11">
        <v>-166666.66666666666</v>
      </c>
      <c r="AG44" s="33">
        <v>0</v>
      </c>
      <c r="AH44" s="11">
        <v>166666.66666666666</v>
      </c>
      <c r="AI44" s="11">
        <v>0</v>
      </c>
      <c r="AJ44" s="11">
        <v>-166666.66666666666</v>
      </c>
      <c r="AK44" s="33">
        <v>0</v>
      </c>
      <c r="AL44" s="11">
        <v>-166666.66666666666</v>
      </c>
      <c r="AM44" s="11"/>
      <c r="AN44" s="11">
        <v>166666.66666666666</v>
      </c>
      <c r="AO44" s="33">
        <v>0</v>
      </c>
      <c r="AP44" s="11">
        <v>166666.66666666666</v>
      </c>
      <c r="AQ44" s="11"/>
      <c r="AR44" s="11">
        <v>-166666.66666666666</v>
      </c>
      <c r="AS44" s="33">
        <v>0</v>
      </c>
      <c r="AT44" s="11">
        <v>-166666.66666666666</v>
      </c>
      <c r="AU44" s="11"/>
      <c r="AV44" s="11">
        <v>166666.66666666666</v>
      </c>
      <c r="AW44" s="33">
        <v>0</v>
      </c>
      <c r="AX44" s="11">
        <v>166666.66666666666</v>
      </c>
      <c r="AY44" s="11"/>
      <c r="AZ44" s="11">
        <v>-166666.66666666666</v>
      </c>
      <c r="BA44" s="33">
        <v>0</v>
      </c>
      <c r="BB44" s="11" t="e">
        <f>+#REF!</f>
        <v>#REF!</v>
      </c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21" t="e">
        <f t="shared" si="1"/>
        <v>#REF!</v>
      </c>
    </row>
    <row r="45" spans="1:67" ht="12" customHeight="1" outlineLevel="1" x14ac:dyDescent="0.3">
      <c r="A45" s="23"/>
      <c r="B45" s="8" t="s">
        <v>85</v>
      </c>
      <c r="C45" s="18" t="s">
        <v>196</v>
      </c>
      <c r="D45" s="12" t="s">
        <v>51</v>
      </c>
      <c r="E45" s="11">
        <v>125000</v>
      </c>
      <c r="F45" s="11">
        <v>125000</v>
      </c>
      <c r="G45" s="11">
        <v>0</v>
      </c>
      <c r="H45" s="11">
        <v>-125000</v>
      </c>
      <c r="I45" s="33">
        <v>0</v>
      </c>
      <c r="J45" s="11">
        <v>125000</v>
      </c>
      <c r="K45" s="11">
        <v>0</v>
      </c>
      <c r="L45" s="11">
        <v>-125000</v>
      </c>
      <c r="M45" s="33">
        <v>0</v>
      </c>
      <c r="N45" s="11">
        <v>125000</v>
      </c>
      <c r="O45" s="11">
        <v>0</v>
      </c>
      <c r="P45" s="11">
        <v>-125000</v>
      </c>
      <c r="Q45" s="33">
        <v>0</v>
      </c>
      <c r="R45" s="11">
        <v>-125000</v>
      </c>
      <c r="S45" s="11"/>
      <c r="T45" s="11">
        <v>125000</v>
      </c>
      <c r="U45" s="33">
        <v>0</v>
      </c>
      <c r="V45" s="11">
        <v>125000</v>
      </c>
      <c r="W45" s="34"/>
      <c r="X45" s="11">
        <v>-125000</v>
      </c>
      <c r="Y45" s="33">
        <v>0</v>
      </c>
      <c r="Z45" s="11">
        <v>125000</v>
      </c>
      <c r="AA45" s="34"/>
      <c r="AB45" s="11">
        <v>-125000</v>
      </c>
      <c r="AC45" s="33">
        <v>0</v>
      </c>
      <c r="AD45" s="11">
        <v>125000</v>
      </c>
      <c r="AE45" s="34"/>
      <c r="AF45" s="11">
        <v>-125000</v>
      </c>
      <c r="AG45" s="33">
        <v>0</v>
      </c>
      <c r="AH45" s="11">
        <v>125000</v>
      </c>
      <c r="AI45" s="11">
        <v>0</v>
      </c>
      <c r="AJ45" s="11">
        <v>-125000</v>
      </c>
      <c r="AK45" s="33">
        <v>0</v>
      </c>
      <c r="AL45" s="11">
        <v>-125000</v>
      </c>
      <c r="AM45" s="11"/>
      <c r="AN45" s="11">
        <v>125000</v>
      </c>
      <c r="AO45" s="33">
        <v>0</v>
      </c>
      <c r="AP45" s="11">
        <v>125000</v>
      </c>
      <c r="AQ45" s="11"/>
      <c r="AR45" s="11">
        <v>-125000</v>
      </c>
      <c r="AS45" s="33">
        <v>0</v>
      </c>
      <c r="AT45" s="11">
        <v>-125000</v>
      </c>
      <c r="AU45" s="11"/>
      <c r="AV45" s="11">
        <v>125000</v>
      </c>
      <c r="AW45" s="33">
        <v>0</v>
      </c>
      <c r="AX45" s="11">
        <v>125000</v>
      </c>
      <c r="AY45" s="11"/>
      <c r="AZ45" s="11">
        <v>-125000</v>
      </c>
      <c r="BA45" s="33">
        <v>0</v>
      </c>
      <c r="BB45" s="11" t="e">
        <f>+#REF!</f>
        <v>#REF!</v>
      </c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21" t="e">
        <f t="shared" si="1"/>
        <v>#REF!</v>
      </c>
    </row>
    <row r="46" spans="1:67" ht="12" customHeight="1" outlineLevel="1" x14ac:dyDescent="0.3">
      <c r="A46" s="23"/>
      <c r="B46" s="8" t="s">
        <v>82</v>
      </c>
      <c r="C46" s="18" t="s">
        <v>200</v>
      </c>
      <c r="D46" s="12"/>
      <c r="E46" s="11"/>
      <c r="F46" s="11"/>
      <c r="G46" s="11"/>
      <c r="H46" s="11"/>
      <c r="I46" s="33"/>
      <c r="J46" s="11"/>
      <c r="K46" s="11"/>
      <c r="L46" s="11"/>
      <c r="M46" s="33"/>
      <c r="N46" s="11"/>
      <c r="O46" s="11"/>
      <c r="P46" s="11"/>
      <c r="Q46" s="33"/>
      <c r="R46" s="11"/>
      <c r="S46" s="11"/>
      <c r="T46" s="11"/>
      <c r="U46" s="33"/>
      <c r="V46" s="11"/>
      <c r="W46" s="34"/>
      <c r="X46" s="11"/>
      <c r="Y46" s="33"/>
      <c r="Z46" s="11"/>
      <c r="AA46" s="34"/>
      <c r="AB46" s="11"/>
      <c r="AC46" s="33"/>
      <c r="AD46" s="11"/>
      <c r="AE46" s="34"/>
      <c r="AF46" s="11"/>
      <c r="AG46" s="33"/>
      <c r="AH46" s="11"/>
      <c r="AI46" s="11"/>
      <c r="AJ46" s="11"/>
      <c r="AK46" s="33"/>
      <c r="AL46" s="11"/>
      <c r="AM46" s="11"/>
      <c r="AN46" s="11"/>
      <c r="AO46" s="33"/>
      <c r="AP46" s="11"/>
      <c r="AQ46" s="11"/>
      <c r="AR46" s="11"/>
      <c r="AS46" s="33"/>
      <c r="AT46" s="11"/>
      <c r="AU46" s="11"/>
      <c r="AV46" s="11"/>
      <c r="AW46" s="33"/>
      <c r="AX46" s="11"/>
      <c r="AY46" s="11"/>
      <c r="AZ46" s="11"/>
      <c r="BA46" s="33"/>
      <c r="BB46" s="11" t="e">
        <f>+#REF!</f>
        <v>#REF!</v>
      </c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21" t="e">
        <f t="shared" si="1"/>
        <v>#REF!</v>
      </c>
    </row>
    <row r="47" spans="1:67" ht="12" customHeight="1" x14ac:dyDescent="0.3">
      <c r="A47" s="23"/>
      <c r="B47" s="14">
        <v>4</v>
      </c>
      <c r="C47" s="16" t="s">
        <v>52</v>
      </c>
      <c r="D47" s="17"/>
      <c r="E47" s="15">
        <v>355610</v>
      </c>
      <c r="F47" s="15">
        <v>355610</v>
      </c>
      <c r="G47" s="15">
        <v>2412930</v>
      </c>
      <c r="H47" s="15">
        <v>0</v>
      </c>
      <c r="I47" s="54">
        <v>6.785326621861028</v>
      </c>
      <c r="J47" s="15">
        <v>355610</v>
      </c>
      <c r="K47" s="15">
        <v>0</v>
      </c>
      <c r="L47" s="15">
        <v>0</v>
      </c>
      <c r="M47" s="54">
        <v>0</v>
      </c>
      <c r="N47" s="15">
        <v>355610</v>
      </c>
      <c r="O47" s="15">
        <v>0</v>
      </c>
      <c r="P47" s="15">
        <v>0</v>
      </c>
      <c r="Q47" s="54">
        <v>0</v>
      </c>
      <c r="R47" s="15">
        <v>355610</v>
      </c>
      <c r="S47" s="15">
        <v>0</v>
      </c>
      <c r="T47" s="15">
        <v>0</v>
      </c>
      <c r="U47" s="62">
        <v>0</v>
      </c>
      <c r="V47" s="15">
        <v>355610</v>
      </c>
      <c r="W47" s="55">
        <v>831755</v>
      </c>
      <c r="X47" s="15">
        <v>0</v>
      </c>
      <c r="Y47" s="62">
        <v>2.3389527853547425</v>
      </c>
      <c r="Z47" s="15">
        <v>355610</v>
      </c>
      <c r="AA47" s="55">
        <v>0</v>
      </c>
      <c r="AB47" s="15">
        <v>0</v>
      </c>
      <c r="AC47" s="62">
        <v>0</v>
      </c>
      <c r="AD47" s="15">
        <v>355610</v>
      </c>
      <c r="AE47" s="55">
        <v>213951</v>
      </c>
      <c r="AF47" s="15">
        <v>0</v>
      </c>
      <c r="AG47" s="54">
        <v>0.60164506060009559</v>
      </c>
      <c r="AH47" s="15">
        <v>355610</v>
      </c>
      <c r="AI47" s="15">
        <v>0</v>
      </c>
      <c r="AJ47" s="15">
        <v>0</v>
      </c>
      <c r="AK47" s="54">
        <v>0</v>
      </c>
      <c r="AL47" s="15">
        <v>0</v>
      </c>
      <c r="AM47" s="15">
        <v>0</v>
      </c>
      <c r="AN47" s="15">
        <v>0</v>
      </c>
      <c r="AO47" s="54" t="s">
        <v>150</v>
      </c>
      <c r="AP47" s="15">
        <v>0</v>
      </c>
      <c r="AQ47" s="15">
        <v>0</v>
      </c>
      <c r="AR47" s="15">
        <v>0</v>
      </c>
      <c r="AS47" s="54" t="s">
        <v>150</v>
      </c>
      <c r="AT47" s="15">
        <v>0</v>
      </c>
      <c r="AU47" s="15">
        <v>0</v>
      </c>
      <c r="AV47" s="15">
        <v>0</v>
      </c>
      <c r="AW47" s="54" t="s">
        <v>150</v>
      </c>
      <c r="AX47" s="15">
        <v>0</v>
      </c>
      <c r="AY47" s="15">
        <v>0</v>
      </c>
      <c r="AZ47" s="15">
        <v>0</v>
      </c>
      <c r="BA47" s="54" t="s">
        <v>150</v>
      </c>
      <c r="BB47" s="15" t="e">
        <f t="shared" ref="BB47:BN47" si="10">SUM(BB48:BB52)</f>
        <v>#REF!</v>
      </c>
      <c r="BC47" s="15">
        <f t="shared" si="10"/>
        <v>0</v>
      </c>
      <c r="BD47" s="15">
        <f t="shared" si="10"/>
        <v>0</v>
      </c>
      <c r="BE47" s="15">
        <f t="shared" si="10"/>
        <v>0</v>
      </c>
      <c r="BF47" s="15">
        <f t="shared" si="10"/>
        <v>0</v>
      </c>
      <c r="BG47" s="15">
        <f t="shared" si="10"/>
        <v>0</v>
      </c>
      <c r="BH47" s="15">
        <f t="shared" si="10"/>
        <v>0</v>
      </c>
      <c r="BI47" s="15">
        <f t="shared" si="10"/>
        <v>0</v>
      </c>
      <c r="BJ47" s="15">
        <f t="shared" si="10"/>
        <v>0</v>
      </c>
      <c r="BK47" s="15">
        <f t="shared" si="10"/>
        <v>0</v>
      </c>
      <c r="BL47" s="15">
        <f t="shared" si="10"/>
        <v>0</v>
      </c>
      <c r="BM47" s="15">
        <f t="shared" si="10"/>
        <v>0</v>
      </c>
      <c r="BN47" s="15">
        <f t="shared" si="10"/>
        <v>0</v>
      </c>
      <c r="BO47" s="21" t="e">
        <f t="shared" si="1"/>
        <v>#REF!</v>
      </c>
    </row>
    <row r="48" spans="1:67" ht="12" customHeight="1" outlineLevel="1" x14ac:dyDescent="0.3">
      <c r="A48" s="56" t="s">
        <v>160</v>
      </c>
      <c r="B48" s="8" t="s">
        <v>89</v>
      </c>
      <c r="C48" s="18" t="s">
        <v>53</v>
      </c>
      <c r="D48" s="12" t="s">
        <v>201</v>
      </c>
      <c r="E48" s="11">
        <v>190000</v>
      </c>
      <c r="F48" s="11">
        <v>190000</v>
      </c>
      <c r="G48" s="11">
        <v>2412930</v>
      </c>
      <c r="H48" s="11"/>
      <c r="I48" s="33">
        <v>12.699631578947368</v>
      </c>
      <c r="J48" s="11">
        <v>190000</v>
      </c>
      <c r="K48" s="11">
        <v>0</v>
      </c>
      <c r="L48" s="11"/>
      <c r="M48" s="33">
        <v>0</v>
      </c>
      <c r="N48" s="11">
        <v>190000</v>
      </c>
      <c r="O48" s="11">
        <v>0</v>
      </c>
      <c r="P48" s="11"/>
      <c r="Q48" s="33">
        <v>0</v>
      </c>
      <c r="R48" s="11">
        <v>190000</v>
      </c>
      <c r="S48" s="39">
        <v>0</v>
      </c>
      <c r="T48" s="11"/>
      <c r="U48" s="33"/>
      <c r="V48" s="11">
        <v>190000</v>
      </c>
      <c r="W48" s="34">
        <v>831755</v>
      </c>
      <c r="X48" s="11"/>
      <c r="Y48" s="33"/>
      <c r="Z48" s="11">
        <v>190000</v>
      </c>
      <c r="AA48" s="34"/>
      <c r="AB48" s="11"/>
      <c r="AC48" s="33"/>
      <c r="AD48" s="11">
        <v>190000</v>
      </c>
      <c r="AE48" s="34">
        <v>213951</v>
      </c>
      <c r="AF48" s="11"/>
      <c r="AG48" s="33"/>
      <c r="AH48" s="11">
        <v>190000</v>
      </c>
      <c r="AI48" s="11">
        <v>0</v>
      </c>
      <c r="AJ48" s="11"/>
      <c r="AK48" s="33"/>
      <c r="AL48" s="11">
        <v>0</v>
      </c>
      <c r="AM48" s="11"/>
      <c r="AN48" s="11"/>
      <c r="AO48" s="33"/>
      <c r="AP48" s="11">
        <v>0</v>
      </c>
      <c r="AQ48" s="11"/>
      <c r="AR48" s="11"/>
      <c r="AS48" s="33"/>
      <c r="AT48" s="11">
        <v>0</v>
      </c>
      <c r="AU48" s="11"/>
      <c r="AV48" s="11"/>
      <c r="AW48" s="33"/>
      <c r="AX48" s="11">
        <v>0</v>
      </c>
      <c r="AY48" s="11"/>
      <c r="AZ48" s="11"/>
      <c r="BA48" s="33"/>
      <c r="BB48" s="11" t="e">
        <f>+#REF!</f>
        <v>#REF!</v>
      </c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21" t="e">
        <f t="shared" si="1"/>
        <v>#REF!</v>
      </c>
    </row>
    <row r="49" spans="1:67" ht="12" customHeight="1" outlineLevel="1" x14ac:dyDescent="0.3">
      <c r="A49" s="23"/>
      <c r="B49" s="8" t="s">
        <v>91</v>
      </c>
      <c r="C49" s="18" t="s">
        <v>55</v>
      </c>
      <c r="D49" s="12" t="s">
        <v>201</v>
      </c>
      <c r="E49" s="11">
        <v>62500</v>
      </c>
      <c r="F49" s="11">
        <v>62500</v>
      </c>
      <c r="G49" s="11">
        <v>0</v>
      </c>
      <c r="H49" s="11"/>
      <c r="I49" s="33">
        <v>0</v>
      </c>
      <c r="J49" s="11">
        <v>62500</v>
      </c>
      <c r="K49" s="11">
        <v>0</v>
      </c>
      <c r="L49" s="11"/>
      <c r="M49" s="33">
        <v>0</v>
      </c>
      <c r="N49" s="11">
        <v>62500</v>
      </c>
      <c r="O49" s="11">
        <v>0</v>
      </c>
      <c r="P49" s="11"/>
      <c r="Q49" s="33">
        <v>0</v>
      </c>
      <c r="R49" s="11">
        <v>62500</v>
      </c>
      <c r="S49" s="11"/>
      <c r="T49" s="11"/>
      <c r="U49" s="33"/>
      <c r="V49" s="11">
        <v>62500</v>
      </c>
      <c r="W49" s="34"/>
      <c r="X49" s="11"/>
      <c r="Y49" s="33"/>
      <c r="Z49" s="11">
        <v>62500</v>
      </c>
      <c r="AA49" s="34"/>
      <c r="AB49" s="11"/>
      <c r="AC49" s="33"/>
      <c r="AD49" s="11">
        <v>62500</v>
      </c>
      <c r="AE49" s="34"/>
      <c r="AF49" s="11"/>
      <c r="AG49" s="33"/>
      <c r="AH49" s="11">
        <v>62500</v>
      </c>
      <c r="AI49" s="11">
        <v>0</v>
      </c>
      <c r="AJ49" s="11"/>
      <c r="AK49" s="33"/>
      <c r="AL49" s="11">
        <v>0</v>
      </c>
      <c r="AM49" s="11"/>
      <c r="AN49" s="11"/>
      <c r="AO49" s="33"/>
      <c r="AP49" s="11">
        <v>0</v>
      </c>
      <c r="AQ49" s="11"/>
      <c r="AR49" s="11"/>
      <c r="AS49" s="33"/>
      <c r="AT49" s="11">
        <v>0</v>
      </c>
      <c r="AU49" s="11"/>
      <c r="AV49" s="11"/>
      <c r="AW49" s="33"/>
      <c r="AX49" s="11">
        <v>0</v>
      </c>
      <c r="AY49" s="11"/>
      <c r="AZ49" s="11"/>
      <c r="BA49" s="33"/>
      <c r="BB49" s="11" t="e">
        <f>+#REF!</f>
        <v>#REF!</v>
      </c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21" t="e">
        <f t="shared" si="1"/>
        <v>#REF!</v>
      </c>
    </row>
    <row r="50" spans="1:67" ht="12" customHeight="1" outlineLevel="1" x14ac:dyDescent="0.3">
      <c r="A50" s="23" t="s">
        <v>161</v>
      </c>
      <c r="B50" s="8" t="s">
        <v>93</v>
      </c>
      <c r="C50" s="18" t="s">
        <v>56</v>
      </c>
      <c r="D50" s="12" t="s">
        <v>201</v>
      </c>
      <c r="E50" s="11">
        <v>75000</v>
      </c>
      <c r="F50" s="11">
        <v>75000</v>
      </c>
      <c r="G50" s="11">
        <v>0</v>
      </c>
      <c r="H50" s="11"/>
      <c r="I50" s="33">
        <v>0</v>
      </c>
      <c r="J50" s="11">
        <v>75000</v>
      </c>
      <c r="K50" s="11">
        <v>0</v>
      </c>
      <c r="L50" s="11"/>
      <c r="M50" s="33">
        <v>0</v>
      </c>
      <c r="N50" s="11">
        <v>75000</v>
      </c>
      <c r="O50" s="11">
        <v>0</v>
      </c>
      <c r="P50" s="11"/>
      <c r="Q50" s="33">
        <v>0</v>
      </c>
      <c r="R50" s="11">
        <v>75000</v>
      </c>
      <c r="S50" s="11"/>
      <c r="T50" s="11"/>
      <c r="U50" s="33"/>
      <c r="V50" s="11">
        <v>75000</v>
      </c>
      <c r="W50" s="34"/>
      <c r="X50" s="11"/>
      <c r="Y50" s="33"/>
      <c r="Z50" s="11">
        <v>75000</v>
      </c>
      <c r="AA50" s="34"/>
      <c r="AB50" s="11"/>
      <c r="AC50" s="33"/>
      <c r="AD50" s="11">
        <v>75000</v>
      </c>
      <c r="AE50" s="34"/>
      <c r="AF50" s="11"/>
      <c r="AG50" s="33"/>
      <c r="AH50" s="11">
        <v>75000</v>
      </c>
      <c r="AI50" s="11">
        <v>0</v>
      </c>
      <c r="AJ50" s="11"/>
      <c r="AK50" s="33"/>
      <c r="AL50" s="11">
        <v>0</v>
      </c>
      <c r="AM50" s="11"/>
      <c r="AN50" s="11"/>
      <c r="AO50" s="33"/>
      <c r="AP50" s="11">
        <v>0</v>
      </c>
      <c r="AQ50" s="11"/>
      <c r="AR50" s="11"/>
      <c r="AS50" s="33"/>
      <c r="AT50" s="11">
        <v>0</v>
      </c>
      <c r="AU50" s="11"/>
      <c r="AV50" s="11"/>
      <c r="AW50" s="33"/>
      <c r="AX50" s="11">
        <v>0</v>
      </c>
      <c r="AY50" s="11"/>
      <c r="AZ50" s="11"/>
      <c r="BA50" s="33"/>
      <c r="BB50" s="11" t="e">
        <f>+#REF!</f>
        <v>#REF!</v>
      </c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21" t="e">
        <f t="shared" si="1"/>
        <v>#REF!</v>
      </c>
    </row>
    <row r="51" spans="1:67" ht="12" customHeight="1" outlineLevel="1" x14ac:dyDescent="0.3">
      <c r="A51" s="23" t="s">
        <v>162</v>
      </c>
      <c r="B51" s="8" t="s">
        <v>95</v>
      </c>
      <c r="C51" s="18" t="s">
        <v>57</v>
      </c>
      <c r="D51" s="12" t="s">
        <v>201</v>
      </c>
      <c r="E51" s="11">
        <v>10541.666666666666</v>
      </c>
      <c r="F51" s="11">
        <v>10541.666666666666</v>
      </c>
      <c r="G51" s="11">
        <v>0</v>
      </c>
      <c r="H51" s="11"/>
      <c r="I51" s="33">
        <v>0</v>
      </c>
      <c r="J51" s="11">
        <v>10541.666666666666</v>
      </c>
      <c r="K51" s="11">
        <v>0</v>
      </c>
      <c r="L51" s="11"/>
      <c r="M51" s="33">
        <v>0</v>
      </c>
      <c r="N51" s="11">
        <v>10541.666666666666</v>
      </c>
      <c r="O51" s="11">
        <v>0</v>
      </c>
      <c r="P51" s="11"/>
      <c r="Q51" s="33">
        <v>0</v>
      </c>
      <c r="R51" s="11">
        <v>10541.666666666666</v>
      </c>
      <c r="S51" s="11"/>
      <c r="T51" s="11"/>
      <c r="U51" s="33"/>
      <c r="V51" s="11">
        <v>10541.666666666666</v>
      </c>
      <c r="W51" s="34"/>
      <c r="X51" s="11"/>
      <c r="Y51" s="33"/>
      <c r="Z51" s="11">
        <v>10541.666666666666</v>
      </c>
      <c r="AA51" s="34"/>
      <c r="AB51" s="11"/>
      <c r="AC51" s="33"/>
      <c r="AD51" s="11">
        <v>10541.666666666666</v>
      </c>
      <c r="AE51" s="34"/>
      <c r="AF51" s="11"/>
      <c r="AG51" s="33"/>
      <c r="AH51" s="11">
        <v>10541.666666666666</v>
      </c>
      <c r="AI51" s="11">
        <v>0</v>
      </c>
      <c r="AJ51" s="11"/>
      <c r="AK51" s="33"/>
      <c r="AL51" s="11">
        <v>0</v>
      </c>
      <c r="AM51" s="11"/>
      <c r="AN51" s="11"/>
      <c r="AO51" s="33"/>
      <c r="AP51" s="11">
        <v>0</v>
      </c>
      <c r="AQ51" s="11"/>
      <c r="AR51" s="11"/>
      <c r="AS51" s="33"/>
      <c r="AT51" s="11">
        <v>0</v>
      </c>
      <c r="AU51" s="11"/>
      <c r="AV51" s="11"/>
      <c r="AW51" s="33"/>
      <c r="AX51" s="11">
        <v>0</v>
      </c>
      <c r="AY51" s="11"/>
      <c r="AZ51" s="11"/>
      <c r="BA51" s="33"/>
      <c r="BB51" s="11" t="e">
        <f>+#REF!</f>
        <v>#REF!</v>
      </c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21" t="e">
        <f t="shared" si="1"/>
        <v>#REF!</v>
      </c>
    </row>
    <row r="52" spans="1:67" ht="12" customHeight="1" outlineLevel="1" x14ac:dyDescent="0.3">
      <c r="A52" s="22"/>
      <c r="B52" s="8" t="s">
        <v>96</v>
      </c>
      <c r="C52" s="18" t="s">
        <v>58</v>
      </c>
      <c r="D52" s="12" t="s">
        <v>201</v>
      </c>
      <c r="E52" s="11">
        <v>17568.333333333332</v>
      </c>
      <c r="F52" s="11">
        <v>17568.333333333332</v>
      </c>
      <c r="G52" s="11">
        <v>0</v>
      </c>
      <c r="H52" s="11"/>
      <c r="I52" s="33">
        <v>0</v>
      </c>
      <c r="J52" s="11">
        <v>17568.333333333332</v>
      </c>
      <c r="K52" s="11">
        <v>0</v>
      </c>
      <c r="L52" s="11"/>
      <c r="M52" s="33">
        <v>0</v>
      </c>
      <c r="N52" s="11">
        <v>17568.333333333332</v>
      </c>
      <c r="O52" s="11">
        <v>0</v>
      </c>
      <c r="P52" s="11"/>
      <c r="Q52" s="33">
        <v>0</v>
      </c>
      <c r="R52" s="11">
        <v>17568.333333333332</v>
      </c>
      <c r="S52" s="11"/>
      <c r="T52" s="11"/>
      <c r="U52" s="33"/>
      <c r="V52" s="11">
        <v>17568.333333333332</v>
      </c>
      <c r="W52" s="34"/>
      <c r="X52" s="11"/>
      <c r="Y52" s="33"/>
      <c r="Z52" s="11">
        <v>17568.333333333332</v>
      </c>
      <c r="AA52" s="34"/>
      <c r="AB52" s="11"/>
      <c r="AC52" s="33"/>
      <c r="AD52" s="11">
        <v>17568.333333333332</v>
      </c>
      <c r="AE52" s="34"/>
      <c r="AF52" s="11"/>
      <c r="AG52" s="33"/>
      <c r="AH52" s="11">
        <v>17568.333333333332</v>
      </c>
      <c r="AI52" s="11">
        <v>0</v>
      </c>
      <c r="AJ52" s="11"/>
      <c r="AK52" s="33"/>
      <c r="AL52" s="11">
        <v>0</v>
      </c>
      <c r="AM52" s="11"/>
      <c r="AN52" s="11"/>
      <c r="AO52" s="33"/>
      <c r="AP52" s="11">
        <v>0</v>
      </c>
      <c r="AQ52" s="11"/>
      <c r="AR52" s="11"/>
      <c r="AS52" s="33"/>
      <c r="AT52" s="11">
        <v>0</v>
      </c>
      <c r="AU52" s="11"/>
      <c r="AV52" s="11"/>
      <c r="AW52" s="33"/>
      <c r="AX52" s="11">
        <v>0</v>
      </c>
      <c r="AY52" s="11"/>
      <c r="AZ52" s="11"/>
      <c r="BA52" s="33"/>
      <c r="BB52" s="11" t="e">
        <f>+#REF!</f>
        <v>#REF!</v>
      </c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21" t="e">
        <f t="shared" si="1"/>
        <v>#REF!</v>
      </c>
    </row>
    <row r="53" spans="1:67" ht="12" customHeight="1" x14ac:dyDescent="0.3">
      <c r="A53" s="23"/>
      <c r="B53" s="14">
        <v>5</v>
      </c>
      <c r="C53" s="16" t="s">
        <v>59</v>
      </c>
      <c r="D53" s="17"/>
      <c r="E53" s="15">
        <v>758333.33333333337</v>
      </c>
      <c r="F53" s="15">
        <v>758333.33333333337</v>
      </c>
      <c r="G53" s="15">
        <v>0</v>
      </c>
      <c r="H53" s="15">
        <v>-541666.66666666674</v>
      </c>
      <c r="I53" s="54">
        <v>0</v>
      </c>
      <c r="J53" s="15">
        <v>758333.33333333337</v>
      </c>
      <c r="K53" s="15">
        <v>0</v>
      </c>
      <c r="L53" s="15">
        <v>-541666.66666666674</v>
      </c>
      <c r="M53" s="54">
        <v>0</v>
      </c>
      <c r="N53" s="15">
        <v>758333.33333333337</v>
      </c>
      <c r="O53" s="15">
        <v>823500</v>
      </c>
      <c r="P53" s="15">
        <v>-541666.66666666674</v>
      </c>
      <c r="Q53" s="54">
        <v>1.0859340659340659</v>
      </c>
      <c r="R53" s="15">
        <v>758333.33333333337</v>
      </c>
      <c r="S53" s="15">
        <v>0</v>
      </c>
      <c r="T53" s="15">
        <v>-541666.66666666674</v>
      </c>
      <c r="U53" s="54">
        <v>0</v>
      </c>
      <c r="V53" s="15">
        <v>758333.33333333337</v>
      </c>
      <c r="W53" s="55">
        <v>0</v>
      </c>
      <c r="X53" s="15">
        <v>-541666.66666666674</v>
      </c>
      <c r="Y53" s="54">
        <v>0</v>
      </c>
      <c r="Z53" s="15">
        <v>758333.33333333337</v>
      </c>
      <c r="AA53" s="55">
        <v>0</v>
      </c>
      <c r="AB53" s="15">
        <v>-541666.66666666674</v>
      </c>
      <c r="AC53" s="54">
        <v>0</v>
      </c>
      <c r="AD53" s="15">
        <v>758333.33333333337</v>
      </c>
      <c r="AE53" s="55">
        <v>0</v>
      </c>
      <c r="AF53" s="15">
        <v>-541666.66666666674</v>
      </c>
      <c r="AG53" s="54">
        <v>0</v>
      </c>
      <c r="AH53" s="15">
        <v>758333.33333333337</v>
      </c>
      <c r="AI53" s="15">
        <v>11600</v>
      </c>
      <c r="AJ53" s="15">
        <v>-541666.66666666674</v>
      </c>
      <c r="AK53" s="54">
        <v>1.5296703296703296E-2</v>
      </c>
      <c r="AL53" s="15">
        <v>0</v>
      </c>
      <c r="AM53" s="15">
        <v>0</v>
      </c>
      <c r="AN53" s="15">
        <v>0</v>
      </c>
      <c r="AO53" s="54" t="s">
        <v>150</v>
      </c>
      <c r="AP53" s="15">
        <v>0</v>
      </c>
      <c r="AQ53" s="15">
        <v>0</v>
      </c>
      <c r="AR53" s="15">
        <v>0</v>
      </c>
      <c r="AS53" s="54" t="s">
        <v>150</v>
      </c>
      <c r="AT53" s="15">
        <v>0</v>
      </c>
      <c r="AU53" s="15">
        <v>0</v>
      </c>
      <c r="AV53" s="15">
        <v>0</v>
      </c>
      <c r="AW53" s="54" t="s">
        <v>150</v>
      </c>
      <c r="AX53" s="15">
        <v>0</v>
      </c>
      <c r="AY53" s="15">
        <v>0</v>
      </c>
      <c r="AZ53" s="15">
        <v>0</v>
      </c>
      <c r="BA53" s="54" t="s">
        <v>150</v>
      </c>
      <c r="BB53" s="15" t="e">
        <f t="shared" ref="BB53:BN53" si="11">SUM(BB54:BB57)</f>
        <v>#REF!</v>
      </c>
      <c r="BC53" s="15">
        <f t="shared" si="11"/>
        <v>0</v>
      </c>
      <c r="BD53" s="15">
        <f t="shared" si="11"/>
        <v>0</v>
      </c>
      <c r="BE53" s="15">
        <f t="shared" si="11"/>
        <v>0</v>
      </c>
      <c r="BF53" s="15">
        <f t="shared" si="11"/>
        <v>0</v>
      </c>
      <c r="BG53" s="15">
        <f t="shared" si="11"/>
        <v>0</v>
      </c>
      <c r="BH53" s="15">
        <f t="shared" si="11"/>
        <v>0</v>
      </c>
      <c r="BI53" s="15">
        <f t="shared" si="11"/>
        <v>0</v>
      </c>
      <c r="BJ53" s="15">
        <f t="shared" si="11"/>
        <v>0</v>
      </c>
      <c r="BK53" s="15">
        <f t="shared" si="11"/>
        <v>0</v>
      </c>
      <c r="BL53" s="15">
        <f t="shared" si="11"/>
        <v>0</v>
      </c>
      <c r="BM53" s="15">
        <f t="shared" si="11"/>
        <v>0</v>
      </c>
      <c r="BN53" s="15">
        <f t="shared" si="11"/>
        <v>0</v>
      </c>
      <c r="BO53" s="21" t="e">
        <f t="shared" si="1"/>
        <v>#REF!</v>
      </c>
    </row>
    <row r="54" spans="1:67" ht="12" customHeight="1" outlineLevel="1" x14ac:dyDescent="0.3">
      <c r="A54" s="56" t="s">
        <v>163</v>
      </c>
      <c r="B54" s="8" t="s">
        <v>164</v>
      </c>
      <c r="C54" s="18" t="s">
        <v>60</v>
      </c>
      <c r="D54" s="12" t="s">
        <v>61</v>
      </c>
      <c r="E54" s="11">
        <v>133333.33333333334</v>
      </c>
      <c r="F54" s="11">
        <v>133333.33333333334</v>
      </c>
      <c r="G54" s="11">
        <v>0</v>
      </c>
      <c r="H54" s="11"/>
      <c r="I54" s="33">
        <v>0</v>
      </c>
      <c r="J54" s="11">
        <v>133333.33333333334</v>
      </c>
      <c r="K54" s="11">
        <v>0</v>
      </c>
      <c r="L54" s="11"/>
      <c r="M54" s="33">
        <v>0</v>
      </c>
      <c r="N54" s="11">
        <v>133333.33333333334</v>
      </c>
      <c r="O54" s="11">
        <v>823500</v>
      </c>
      <c r="P54" s="11"/>
      <c r="Q54" s="33">
        <v>6.1762499999999996</v>
      </c>
      <c r="R54" s="11">
        <v>133333.33333333334</v>
      </c>
      <c r="S54" s="39">
        <v>0</v>
      </c>
      <c r="T54" s="11"/>
      <c r="U54" s="33"/>
      <c r="V54" s="11">
        <v>133333.33333333334</v>
      </c>
      <c r="W54" s="34"/>
      <c r="X54" s="11"/>
      <c r="Y54" s="33"/>
      <c r="Z54" s="11">
        <v>133333.33333333334</v>
      </c>
      <c r="AA54" s="34"/>
      <c r="AB54" s="11"/>
      <c r="AC54" s="33"/>
      <c r="AD54" s="11">
        <v>133333.33333333334</v>
      </c>
      <c r="AE54" s="34"/>
      <c r="AF54" s="11"/>
      <c r="AG54" s="33"/>
      <c r="AH54" s="11">
        <v>133333.33333333334</v>
      </c>
      <c r="AI54" s="11">
        <v>11600</v>
      </c>
      <c r="AJ54" s="11"/>
      <c r="AK54" s="33"/>
      <c r="AL54" s="11">
        <v>0</v>
      </c>
      <c r="AM54" s="11"/>
      <c r="AN54" s="11"/>
      <c r="AO54" s="33"/>
      <c r="AP54" s="11">
        <v>0</v>
      </c>
      <c r="AQ54" s="11"/>
      <c r="AR54" s="11"/>
      <c r="AS54" s="33"/>
      <c r="AT54" s="11">
        <v>0</v>
      </c>
      <c r="AU54" s="11"/>
      <c r="AV54" s="11"/>
      <c r="AW54" s="33"/>
      <c r="AX54" s="11">
        <v>0</v>
      </c>
      <c r="AY54" s="11"/>
      <c r="AZ54" s="11"/>
      <c r="BA54" s="33"/>
      <c r="BB54" s="11" t="e">
        <f>+#REF!</f>
        <v>#REF!</v>
      </c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21" t="e">
        <f t="shared" si="1"/>
        <v>#REF!</v>
      </c>
    </row>
    <row r="55" spans="1:67" ht="12" customHeight="1" outlineLevel="1" x14ac:dyDescent="0.3">
      <c r="A55" s="23"/>
      <c r="B55" s="8" t="s">
        <v>165</v>
      </c>
      <c r="C55" s="18" t="s">
        <v>63</v>
      </c>
      <c r="D55" s="12" t="s">
        <v>64</v>
      </c>
      <c r="E55" s="11">
        <v>83333.333333333328</v>
      </c>
      <c r="F55" s="11">
        <v>83333.333333333328</v>
      </c>
      <c r="G55" s="11">
        <v>0</v>
      </c>
      <c r="H55" s="11"/>
      <c r="I55" s="33">
        <v>0</v>
      </c>
      <c r="J55" s="11">
        <v>83333.333333333328</v>
      </c>
      <c r="K55" s="11">
        <v>0</v>
      </c>
      <c r="L55" s="11"/>
      <c r="M55" s="33">
        <v>0</v>
      </c>
      <c r="N55" s="11">
        <v>83333.333333333328</v>
      </c>
      <c r="O55" s="11">
        <v>0</v>
      </c>
      <c r="P55" s="11"/>
      <c r="Q55" s="33">
        <v>0</v>
      </c>
      <c r="R55" s="11">
        <v>83333.333333333328</v>
      </c>
      <c r="S55" s="11"/>
      <c r="T55" s="11"/>
      <c r="U55" s="33"/>
      <c r="V55" s="11">
        <v>83333.333333333328</v>
      </c>
      <c r="W55" s="34"/>
      <c r="X55" s="11"/>
      <c r="Y55" s="33"/>
      <c r="Z55" s="11">
        <v>83333.333333333328</v>
      </c>
      <c r="AA55" s="34"/>
      <c r="AB55" s="11"/>
      <c r="AC55" s="33"/>
      <c r="AD55" s="11">
        <v>83333.333333333328</v>
      </c>
      <c r="AE55" s="34"/>
      <c r="AF55" s="11"/>
      <c r="AG55" s="33"/>
      <c r="AH55" s="11">
        <v>83333.333333333328</v>
      </c>
      <c r="AI55" s="11">
        <v>0</v>
      </c>
      <c r="AJ55" s="11"/>
      <c r="AK55" s="33"/>
      <c r="AL55" s="11">
        <v>0</v>
      </c>
      <c r="AM55" s="11"/>
      <c r="AN55" s="11"/>
      <c r="AO55" s="33"/>
      <c r="AP55" s="11">
        <v>0</v>
      </c>
      <c r="AQ55" s="11"/>
      <c r="AR55" s="11"/>
      <c r="AS55" s="33"/>
      <c r="AT55" s="11">
        <v>0</v>
      </c>
      <c r="AU55" s="11"/>
      <c r="AV55" s="11"/>
      <c r="AW55" s="33"/>
      <c r="AX55" s="11">
        <v>0</v>
      </c>
      <c r="AY55" s="11"/>
      <c r="AZ55" s="11"/>
      <c r="BA55" s="33"/>
      <c r="BB55" s="11" t="e">
        <f>+#REF!</f>
        <v>#REF!</v>
      </c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21" t="e">
        <f t="shared" si="1"/>
        <v>#REF!</v>
      </c>
    </row>
    <row r="56" spans="1:67" ht="12" customHeight="1" outlineLevel="1" x14ac:dyDescent="0.3">
      <c r="A56" s="56"/>
      <c r="B56" s="8" t="s">
        <v>166</v>
      </c>
      <c r="C56" s="18" t="s">
        <v>66</v>
      </c>
      <c r="D56" s="12" t="s">
        <v>64</v>
      </c>
      <c r="E56" s="11">
        <v>125000</v>
      </c>
      <c r="F56" s="11">
        <v>125000</v>
      </c>
      <c r="G56" s="11">
        <v>0</v>
      </c>
      <c r="H56" s="11">
        <v>-125000</v>
      </c>
      <c r="I56" s="33">
        <v>0</v>
      </c>
      <c r="J56" s="11">
        <v>125000</v>
      </c>
      <c r="K56" s="11">
        <v>0</v>
      </c>
      <c r="L56" s="11">
        <v>-125000</v>
      </c>
      <c r="M56" s="33">
        <v>0</v>
      </c>
      <c r="N56" s="11">
        <v>125000</v>
      </c>
      <c r="O56" s="11">
        <v>0</v>
      </c>
      <c r="P56" s="11">
        <v>-125000</v>
      </c>
      <c r="Q56" s="33">
        <v>0</v>
      </c>
      <c r="R56" s="11">
        <v>125000</v>
      </c>
      <c r="S56" s="11"/>
      <c r="T56" s="11">
        <v>-125000</v>
      </c>
      <c r="U56" s="33">
        <v>0</v>
      </c>
      <c r="V56" s="11">
        <v>125000</v>
      </c>
      <c r="W56" s="34"/>
      <c r="X56" s="11">
        <v>-125000</v>
      </c>
      <c r="Y56" s="33">
        <v>0</v>
      </c>
      <c r="Z56" s="11">
        <v>125000</v>
      </c>
      <c r="AA56" s="34"/>
      <c r="AB56" s="11">
        <v>-125000</v>
      </c>
      <c r="AC56" s="33">
        <v>0</v>
      </c>
      <c r="AD56" s="11">
        <v>125000</v>
      </c>
      <c r="AE56" s="34"/>
      <c r="AF56" s="11">
        <v>-125000</v>
      </c>
      <c r="AG56" s="33">
        <v>0</v>
      </c>
      <c r="AH56" s="11">
        <v>125000</v>
      </c>
      <c r="AI56" s="11">
        <v>0</v>
      </c>
      <c r="AJ56" s="11">
        <v>-125000</v>
      </c>
      <c r="AK56" s="33">
        <v>0</v>
      </c>
      <c r="AL56" s="11">
        <v>0</v>
      </c>
      <c r="AM56" s="11"/>
      <c r="AN56" s="11">
        <v>0</v>
      </c>
      <c r="AO56" s="33">
        <v>0</v>
      </c>
      <c r="AP56" s="11">
        <v>0</v>
      </c>
      <c r="AQ56" s="11"/>
      <c r="AR56" s="11">
        <v>0</v>
      </c>
      <c r="AS56" s="33">
        <v>0</v>
      </c>
      <c r="AT56" s="11">
        <v>0</v>
      </c>
      <c r="AU56" s="11"/>
      <c r="AV56" s="11">
        <v>0</v>
      </c>
      <c r="AW56" s="33">
        <v>0</v>
      </c>
      <c r="AX56" s="11">
        <v>0</v>
      </c>
      <c r="AY56" s="11"/>
      <c r="AZ56" s="11">
        <v>0</v>
      </c>
      <c r="BA56" s="33">
        <v>0</v>
      </c>
      <c r="BB56" s="11" t="e">
        <f>+#REF!</f>
        <v>#REF!</v>
      </c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21" t="e">
        <f t="shared" si="1"/>
        <v>#REF!</v>
      </c>
    </row>
    <row r="57" spans="1:67" ht="12" customHeight="1" outlineLevel="1" x14ac:dyDescent="0.3">
      <c r="A57" s="23" t="s">
        <v>167</v>
      </c>
      <c r="B57" s="8" t="s">
        <v>168</v>
      </c>
      <c r="C57" s="18" t="s">
        <v>68</v>
      </c>
      <c r="D57" s="12" t="s">
        <v>69</v>
      </c>
      <c r="E57" s="11">
        <v>416666.66666666669</v>
      </c>
      <c r="F57" s="11">
        <v>416666.66666666669</v>
      </c>
      <c r="G57" s="11"/>
      <c r="H57" s="11">
        <v>-416666.66666666669</v>
      </c>
      <c r="I57" s="33">
        <v>0</v>
      </c>
      <c r="J57" s="11">
        <v>416666.66666666669</v>
      </c>
      <c r="K57" s="11">
        <v>0</v>
      </c>
      <c r="L57" s="11">
        <v>-416666.66666666669</v>
      </c>
      <c r="M57" s="33">
        <v>0</v>
      </c>
      <c r="N57" s="11">
        <v>416666.66666666669</v>
      </c>
      <c r="O57" s="11">
        <v>0</v>
      </c>
      <c r="P57" s="11">
        <v>-416666.66666666669</v>
      </c>
      <c r="Q57" s="33">
        <v>0</v>
      </c>
      <c r="R57" s="11">
        <v>416666.66666666669</v>
      </c>
      <c r="S57" s="11"/>
      <c r="T57" s="11">
        <v>-416666.66666666669</v>
      </c>
      <c r="U57" s="63"/>
      <c r="V57" s="11">
        <v>416666.66666666669</v>
      </c>
      <c r="W57" s="34"/>
      <c r="X57" s="11">
        <v>-416666.66666666669</v>
      </c>
      <c r="Y57" s="33"/>
      <c r="Z57" s="11">
        <v>416666.66666666669</v>
      </c>
      <c r="AA57" s="34"/>
      <c r="AB57" s="11">
        <v>-416666.66666666669</v>
      </c>
      <c r="AC57" s="33"/>
      <c r="AD57" s="11">
        <v>416666.66666666669</v>
      </c>
      <c r="AE57" s="34"/>
      <c r="AF57" s="11">
        <v>-416666.66666666669</v>
      </c>
      <c r="AG57" s="33"/>
      <c r="AH57" s="11">
        <v>416666.66666666669</v>
      </c>
      <c r="AI57" s="11">
        <v>0</v>
      </c>
      <c r="AJ57" s="11">
        <v>-416666.66666666669</v>
      </c>
      <c r="AK57" s="33">
        <v>0</v>
      </c>
      <c r="AL57" s="11">
        <v>0</v>
      </c>
      <c r="AM57" s="11"/>
      <c r="AN57" s="11">
        <v>0</v>
      </c>
      <c r="AO57" s="33" t="s">
        <v>150</v>
      </c>
      <c r="AP57" s="11">
        <v>0</v>
      </c>
      <c r="AQ57" s="11"/>
      <c r="AR57" s="11">
        <v>0</v>
      </c>
      <c r="AS57" s="33" t="s">
        <v>150</v>
      </c>
      <c r="AT57" s="11">
        <v>0</v>
      </c>
      <c r="AU57" s="11"/>
      <c r="AV57" s="11">
        <v>0</v>
      </c>
      <c r="AW57" s="33" t="s">
        <v>150</v>
      </c>
      <c r="AX57" s="11">
        <v>0</v>
      </c>
      <c r="AY57" s="11"/>
      <c r="AZ57" s="11">
        <v>0</v>
      </c>
      <c r="BA57" s="33" t="s">
        <v>150</v>
      </c>
      <c r="BB57" s="11" t="e">
        <f>+#REF!</f>
        <v>#REF!</v>
      </c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21" t="e">
        <f t="shared" si="1"/>
        <v>#REF!</v>
      </c>
    </row>
    <row r="58" spans="1:67" ht="12" customHeight="1" x14ac:dyDescent="0.3">
      <c r="A58" s="23"/>
      <c r="B58" s="14">
        <v>6</v>
      </c>
      <c r="C58" s="16" t="s">
        <v>70</v>
      </c>
      <c r="D58" s="17"/>
      <c r="E58" s="15">
        <v>781416.66666666663</v>
      </c>
      <c r="F58" s="15">
        <v>781416.66666666663</v>
      </c>
      <c r="G58" s="15">
        <v>1911000</v>
      </c>
      <c r="H58" s="15">
        <v>1129583.3333333333</v>
      </c>
      <c r="I58" s="54">
        <v>2.4455582809000749</v>
      </c>
      <c r="J58" s="15">
        <v>781416.66666666663</v>
      </c>
      <c r="K58" s="15">
        <v>135000</v>
      </c>
      <c r="L58" s="15">
        <v>-646416.66666666663</v>
      </c>
      <c r="M58" s="54">
        <v>0.17276314386264263</v>
      </c>
      <c r="N58" s="15">
        <v>781416.66666666663</v>
      </c>
      <c r="O58" s="15">
        <v>89000</v>
      </c>
      <c r="P58" s="15">
        <v>-692416.66666666663</v>
      </c>
      <c r="Q58" s="54">
        <v>0.11389570225018664</v>
      </c>
      <c r="R58" s="15">
        <v>781416.66666666663</v>
      </c>
      <c r="S58" s="15">
        <v>0</v>
      </c>
      <c r="T58" s="15">
        <v>-781416.66666666663</v>
      </c>
      <c r="U58" s="54">
        <v>0</v>
      </c>
      <c r="V58" s="15">
        <v>781416.66666666663</v>
      </c>
      <c r="W58" s="55">
        <v>0</v>
      </c>
      <c r="X58" s="15">
        <v>-781416.66666666663</v>
      </c>
      <c r="Y58" s="54">
        <v>0</v>
      </c>
      <c r="Z58" s="15">
        <v>781416.66666666663</v>
      </c>
      <c r="AA58" s="55">
        <v>0</v>
      </c>
      <c r="AB58" s="15">
        <v>-781416.66666666663</v>
      </c>
      <c r="AC58" s="54">
        <v>0</v>
      </c>
      <c r="AD58" s="15">
        <v>781416.66666666663</v>
      </c>
      <c r="AE58" s="55">
        <v>0</v>
      </c>
      <c r="AF58" s="15">
        <v>-781416.66666666663</v>
      </c>
      <c r="AG58" s="54">
        <v>0</v>
      </c>
      <c r="AH58" s="15">
        <v>781416.66666666663</v>
      </c>
      <c r="AI58" s="15">
        <v>0</v>
      </c>
      <c r="AJ58" s="15">
        <v>-781416.66666666663</v>
      </c>
      <c r="AK58" s="54">
        <v>0</v>
      </c>
      <c r="AL58" s="15">
        <v>-781416.66666666663</v>
      </c>
      <c r="AM58" s="15">
        <v>0</v>
      </c>
      <c r="AN58" s="15">
        <v>781416.66666666663</v>
      </c>
      <c r="AO58" s="54">
        <v>0</v>
      </c>
      <c r="AP58" s="15">
        <v>781416.66666666663</v>
      </c>
      <c r="AQ58" s="15">
        <v>0</v>
      </c>
      <c r="AR58" s="15">
        <v>-781416.66666666663</v>
      </c>
      <c r="AS58" s="54">
        <v>0</v>
      </c>
      <c r="AT58" s="15">
        <v>-781416.66666666663</v>
      </c>
      <c r="AU58" s="15">
        <v>0</v>
      </c>
      <c r="AV58" s="15">
        <v>781416.66666666663</v>
      </c>
      <c r="AW58" s="54">
        <v>0</v>
      </c>
      <c r="AX58" s="15">
        <v>781416.66666666663</v>
      </c>
      <c r="AY58" s="15">
        <v>0</v>
      </c>
      <c r="AZ58" s="15">
        <v>-781416.66666666663</v>
      </c>
      <c r="BA58" s="54">
        <v>0</v>
      </c>
      <c r="BB58" s="15" t="e">
        <f t="shared" ref="BB58:BN58" si="12">SUM(BB59:BB61)</f>
        <v>#REF!</v>
      </c>
      <c r="BC58" s="15">
        <f t="shared" si="12"/>
        <v>0</v>
      </c>
      <c r="BD58" s="15">
        <f t="shared" si="12"/>
        <v>0</v>
      </c>
      <c r="BE58" s="15">
        <f t="shared" si="12"/>
        <v>0</v>
      </c>
      <c r="BF58" s="15">
        <f t="shared" si="12"/>
        <v>0</v>
      </c>
      <c r="BG58" s="15">
        <f t="shared" si="12"/>
        <v>0</v>
      </c>
      <c r="BH58" s="15">
        <f t="shared" si="12"/>
        <v>0</v>
      </c>
      <c r="BI58" s="15">
        <f t="shared" si="12"/>
        <v>0</v>
      </c>
      <c r="BJ58" s="15">
        <f t="shared" si="12"/>
        <v>0</v>
      </c>
      <c r="BK58" s="15">
        <f t="shared" si="12"/>
        <v>0</v>
      </c>
      <c r="BL58" s="15">
        <f t="shared" si="12"/>
        <v>0</v>
      </c>
      <c r="BM58" s="15">
        <f t="shared" si="12"/>
        <v>0</v>
      </c>
      <c r="BN58" s="15">
        <f t="shared" si="12"/>
        <v>0</v>
      </c>
      <c r="BO58" s="21" t="e">
        <f t="shared" si="1"/>
        <v>#REF!</v>
      </c>
    </row>
    <row r="59" spans="1:67" ht="12" customHeight="1" outlineLevel="1" x14ac:dyDescent="0.3">
      <c r="A59" s="23"/>
      <c r="B59" s="8" t="s">
        <v>169</v>
      </c>
      <c r="C59" s="19" t="s">
        <v>72</v>
      </c>
      <c r="D59" s="12" t="s">
        <v>73</v>
      </c>
      <c r="E59" s="11">
        <v>97250</v>
      </c>
      <c r="F59" s="11">
        <v>97250</v>
      </c>
      <c r="G59" s="11">
        <v>0</v>
      </c>
      <c r="H59" s="11">
        <v>-97250</v>
      </c>
      <c r="I59" s="33">
        <v>0</v>
      </c>
      <c r="J59" s="11">
        <v>97250</v>
      </c>
      <c r="K59" s="11">
        <v>0</v>
      </c>
      <c r="L59" s="11">
        <v>-97250</v>
      </c>
      <c r="M59" s="33">
        <v>0</v>
      </c>
      <c r="N59" s="11">
        <v>97250</v>
      </c>
      <c r="O59" s="11">
        <v>0</v>
      </c>
      <c r="P59" s="11">
        <v>-97250</v>
      </c>
      <c r="Q59" s="33">
        <v>0</v>
      </c>
      <c r="R59" s="11">
        <v>97250</v>
      </c>
      <c r="S59" s="11"/>
      <c r="T59" s="11">
        <v>-97250</v>
      </c>
      <c r="U59" s="33">
        <v>0</v>
      </c>
      <c r="V59" s="11">
        <v>97250</v>
      </c>
      <c r="W59" s="64"/>
      <c r="X59" s="11">
        <v>-97250</v>
      </c>
      <c r="Y59" s="33">
        <v>0</v>
      </c>
      <c r="Z59" s="11">
        <v>97250</v>
      </c>
      <c r="AA59" s="34"/>
      <c r="AB59" s="11">
        <v>-97250</v>
      </c>
      <c r="AC59" s="33">
        <v>0</v>
      </c>
      <c r="AD59" s="11">
        <v>97250</v>
      </c>
      <c r="AE59" s="34"/>
      <c r="AF59" s="11">
        <v>-97250</v>
      </c>
      <c r="AG59" s="33">
        <v>0</v>
      </c>
      <c r="AH59" s="11">
        <v>97250</v>
      </c>
      <c r="AI59" s="11">
        <v>0</v>
      </c>
      <c r="AJ59" s="11">
        <v>-97250</v>
      </c>
      <c r="AK59" s="33">
        <v>0</v>
      </c>
      <c r="AL59" s="11">
        <v>-97250</v>
      </c>
      <c r="AM59" s="11"/>
      <c r="AN59" s="11">
        <v>97250</v>
      </c>
      <c r="AO59" s="33">
        <v>0</v>
      </c>
      <c r="AP59" s="11">
        <v>97250</v>
      </c>
      <c r="AQ59" s="11"/>
      <c r="AR59" s="11">
        <v>-97250</v>
      </c>
      <c r="AS59" s="33">
        <v>0</v>
      </c>
      <c r="AT59" s="11">
        <v>-97250</v>
      </c>
      <c r="AU59" s="11"/>
      <c r="AV59" s="11">
        <v>97250</v>
      </c>
      <c r="AW59" s="33">
        <v>0</v>
      </c>
      <c r="AX59" s="11">
        <v>97250</v>
      </c>
      <c r="AY59" s="11"/>
      <c r="AZ59" s="11">
        <v>-97250</v>
      </c>
      <c r="BA59" s="33">
        <v>0</v>
      </c>
      <c r="BB59" s="11" t="e">
        <f>+#REF!</f>
        <v>#REF!</v>
      </c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21" t="e">
        <f t="shared" si="1"/>
        <v>#REF!</v>
      </c>
    </row>
    <row r="60" spans="1:67" ht="12" customHeight="1" outlineLevel="1" x14ac:dyDescent="0.3">
      <c r="A60" s="23"/>
      <c r="B60" s="8" t="s">
        <v>170</v>
      </c>
      <c r="C60" s="19" t="s">
        <v>75</v>
      </c>
      <c r="D60" s="12" t="s">
        <v>76</v>
      </c>
      <c r="E60" s="11">
        <v>625000</v>
      </c>
      <c r="F60" s="11">
        <v>625000</v>
      </c>
      <c r="G60" s="11">
        <v>1802000</v>
      </c>
      <c r="H60" s="11">
        <v>1177000</v>
      </c>
      <c r="I60" s="33">
        <v>2.8832</v>
      </c>
      <c r="J60" s="11">
        <v>625000</v>
      </c>
      <c r="K60" s="11">
        <v>135000</v>
      </c>
      <c r="L60" s="11">
        <v>-490000</v>
      </c>
      <c r="M60" s="33">
        <v>0.216</v>
      </c>
      <c r="N60" s="11">
        <v>625000</v>
      </c>
      <c r="O60" s="11">
        <v>55000</v>
      </c>
      <c r="P60" s="11">
        <v>-570000</v>
      </c>
      <c r="Q60" s="33">
        <v>8.7999999999999995E-2</v>
      </c>
      <c r="R60" s="11">
        <v>625000</v>
      </c>
      <c r="S60" s="11"/>
      <c r="T60" s="11">
        <v>-625000</v>
      </c>
      <c r="U60" s="33">
        <v>0</v>
      </c>
      <c r="V60" s="11">
        <v>625000</v>
      </c>
      <c r="W60" s="64"/>
      <c r="X60" s="11">
        <v>-625000</v>
      </c>
      <c r="Y60" s="33">
        <v>0</v>
      </c>
      <c r="Z60" s="11">
        <v>625000</v>
      </c>
      <c r="AA60" s="34"/>
      <c r="AB60" s="11">
        <v>-625000</v>
      </c>
      <c r="AC60" s="33">
        <v>0</v>
      </c>
      <c r="AD60" s="11">
        <v>625000</v>
      </c>
      <c r="AE60" s="34"/>
      <c r="AF60" s="11">
        <v>-625000</v>
      </c>
      <c r="AG60" s="33">
        <v>0</v>
      </c>
      <c r="AH60" s="11">
        <v>625000</v>
      </c>
      <c r="AI60" s="11">
        <v>0</v>
      </c>
      <c r="AJ60" s="11">
        <v>-625000</v>
      </c>
      <c r="AK60" s="33">
        <v>0</v>
      </c>
      <c r="AL60" s="11">
        <v>-625000</v>
      </c>
      <c r="AM60" s="11"/>
      <c r="AN60" s="11">
        <v>625000</v>
      </c>
      <c r="AO60" s="33">
        <v>0</v>
      </c>
      <c r="AP60" s="11">
        <v>625000</v>
      </c>
      <c r="AQ60" s="11"/>
      <c r="AR60" s="11">
        <v>-625000</v>
      </c>
      <c r="AS60" s="33">
        <v>0</v>
      </c>
      <c r="AT60" s="11">
        <v>-625000</v>
      </c>
      <c r="AU60" s="11"/>
      <c r="AV60" s="11">
        <v>625000</v>
      </c>
      <c r="AW60" s="33">
        <v>0</v>
      </c>
      <c r="AX60" s="11">
        <v>625000</v>
      </c>
      <c r="AY60" s="11"/>
      <c r="AZ60" s="11">
        <v>-625000</v>
      </c>
      <c r="BA60" s="33">
        <v>0</v>
      </c>
      <c r="BB60" s="11" t="e">
        <f>+#REF!</f>
        <v>#REF!</v>
      </c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21" t="e">
        <f t="shared" si="1"/>
        <v>#REF!</v>
      </c>
    </row>
    <row r="61" spans="1:67" ht="12" customHeight="1" outlineLevel="1" x14ac:dyDescent="0.3">
      <c r="A61" s="23"/>
      <c r="B61" s="8" t="s">
        <v>171</v>
      </c>
      <c r="C61" s="19" t="s">
        <v>75</v>
      </c>
      <c r="D61" s="12" t="s">
        <v>78</v>
      </c>
      <c r="E61" s="11">
        <v>59166.666666666664</v>
      </c>
      <c r="F61" s="11">
        <v>59166.666666666664</v>
      </c>
      <c r="G61" s="11">
        <v>109000</v>
      </c>
      <c r="H61" s="11">
        <v>49833.333333333336</v>
      </c>
      <c r="I61" s="33">
        <v>1.8422535211267606</v>
      </c>
      <c r="J61" s="11">
        <v>59166.666666666664</v>
      </c>
      <c r="K61" s="11">
        <v>0</v>
      </c>
      <c r="L61" s="11">
        <v>-59166.666666666664</v>
      </c>
      <c r="M61" s="33">
        <v>0</v>
      </c>
      <c r="N61" s="11">
        <v>59166.666666666664</v>
      </c>
      <c r="O61" s="11">
        <v>34000</v>
      </c>
      <c r="P61" s="11">
        <v>-25166.666666666664</v>
      </c>
      <c r="Q61" s="33">
        <v>0.57464788732394367</v>
      </c>
      <c r="R61" s="11">
        <v>59166.666666666664</v>
      </c>
      <c r="S61" s="11"/>
      <c r="T61" s="11">
        <v>-59166.666666666664</v>
      </c>
      <c r="U61" s="33">
        <v>0</v>
      </c>
      <c r="V61" s="11">
        <v>59166.666666666664</v>
      </c>
      <c r="W61" s="64"/>
      <c r="X61" s="11">
        <v>-59166.666666666664</v>
      </c>
      <c r="Y61" s="33">
        <v>0</v>
      </c>
      <c r="Z61" s="11">
        <v>59166.666666666664</v>
      </c>
      <c r="AA61" s="34"/>
      <c r="AB61" s="11">
        <v>-59166.666666666664</v>
      </c>
      <c r="AC61" s="33">
        <v>0</v>
      </c>
      <c r="AD61" s="11">
        <v>59166.666666666664</v>
      </c>
      <c r="AE61" s="34"/>
      <c r="AF61" s="11">
        <v>-59166.666666666664</v>
      </c>
      <c r="AG61" s="33">
        <v>0</v>
      </c>
      <c r="AH61" s="11">
        <v>59166.666666666664</v>
      </c>
      <c r="AI61" s="11">
        <v>0</v>
      </c>
      <c r="AJ61" s="11">
        <v>-59166.666666666664</v>
      </c>
      <c r="AK61" s="33">
        <v>0</v>
      </c>
      <c r="AL61" s="11">
        <v>-59166.666666666664</v>
      </c>
      <c r="AM61" s="11"/>
      <c r="AN61" s="11">
        <v>59166.666666666664</v>
      </c>
      <c r="AO61" s="33">
        <v>0</v>
      </c>
      <c r="AP61" s="11">
        <v>59166.666666666664</v>
      </c>
      <c r="AQ61" s="11"/>
      <c r="AR61" s="11">
        <v>-59166.666666666664</v>
      </c>
      <c r="AS61" s="33">
        <v>0</v>
      </c>
      <c r="AT61" s="11">
        <v>-59166.666666666664</v>
      </c>
      <c r="AU61" s="11"/>
      <c r="AV61" s="11">
        <v>59166.666666666664</v>
      </c>
      <c r="AW61" s="33">
        <v>0</v>
      </c>
      <c r="AX61" s="11">
        <v>59166.666666666664</v>
      </c>
      <c r="AY61" s="11"/>
      <c r="AZ61" s="11">
        <v>-59166.666666666664</v>
      </c>
      <c r="BA61" s="33">
        <v>0</v>
      </c>
      <c r="BB61" s="11" t="e">
        <f>+#REF!</f>
        <v>#REF!</v>
      </c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21" t="e">
        <f t="shared" si="1"/>
        <v>#REF!</v>
      </c>
    </row>
    <row r="62" spans="1:67" ht="12" customHeight="1" x14ac:dyDescent="0.3">
      <c r="A62" s="23"/>
      <c r="B62" s="14">
        <v>7</v>
      </c>
      <c r="C62" s="16" t="s">
        <v>37</v>
      </c>
      <c r="D62" s="17"/>
      <c r="E62" s="15">
        <v>1001100</v>
      </c>
      <c r="F62" s="15">
        <v>1001100</v>
      </c>
      <c r="G62" s="15">
        <v>1826100</v>
      </c>
      <c r="H62" s="15">
        <v>825000</v>
      </c>
      <c r="I62" s="54">
        <v>1.8240934971531315</v>
      </c>
      <c r="J62" s="15">
        <v>1001100</v>
      </c>
      <c r="K62" s="15">
        <v>1828800</v>
      </c>
      <c r="L62" s="15">
        <v>827700</v>
      </c>
      <c r="M62" s="54">
        <v>1.8267905304165417</v>
      </c>
      <c r="N62" s="15">
        <v>1001100</v>
      </c>
      <c r="O62" s="15">
        <v>3380700</v>
      </c>
      <c r="P62" s="15">
        <v>2379600</v>
      </c>
      <c r="Q62" s="54">
        <v>3.3769853161522327</v>
      </c>
      <c r="R62" s="15">
        <v>1001100</v>
      </c>
      <c r="S62" s="15">
        <v>517625</v>
      </c>
      <c r="T62" s="15">
        <v>-483475</v>
      </c>
      <c r="U62" s="54">
        <v>0.51705623813804813</v>
      </c>
      <c r="V62" s="15">
        <v>1001100</v>
      </c>
      <c r="W62" s="55">
        <v>3672714.29</v>
      </c>
      <c r="X62" s="15">
        <v>2671614.29</v>
      </c>
      <c r="Y62" s="54">
        <v>3.6686787433822796</v>
      </c>
      <c r="Z62" s="15">
        <v>1001100</v>
      </c>
      <c r="AA62" s="55">
        <v>0</v>
      </c>
      <c r="AB62" s="15">
        <v>-1001100</v>
      </c>
      <c r="AC62" s="54">
        <v>0</v>
      </c>
      <c r="AD62" s="15">
        <v>1001100</v>
      </c>
      <c r="AE62" s="55">
        <v>122667</v>
      </c>
      <c r="AF62" s="15">
        <v>-878433</v>
      </c>
      <c r="AG62" s="54">
        <v>0.12253221456397963</v>
      </c>
      <c r="AH62" s="15">
        <v>1001100</v>
      </c>
      <c r="AI62" s="15">
        <v>70000</v>
      </c>
      <c r="AJ62" s="15">
        <v>-931100</v>
      </c>
      <c r="AK62" s="54">
        <v>6.9923084606932376E-2</v>
      </c>
      <c r="AL62" s="15">
        <v>-931100</v>
      </c>
      <c r="AM62" s="15">
        <v>0</v>
      </c>
      <c r="AN62" s="15">
        <v>931100</v>
      </c>
      <c r="AO62" s="54">
        <v>0</v>
      </c>
      <c r="AP62" s="15">
        <v>931100</v>
      </c>
      <c r="AQ62" s="15">
        <v>0</v>
      </c>
      <c r="AR62" s="15">
        <v>-931100</v>
      </c>
      <c r="AS62" s="54">
        <v>0</v>
      </c>
      <c r="AT62" s="15">
        <v>-931100</v>
      </c>
      <c r="AU62" s="15">
        <v>0</v>
      </c>
      <c r="AV62" s="15">
        <v>931100</v>
      </c>
      <c r="AW62" s="54">
        <v>0</v>
      </c>
      <c r="AX62" s="15">
        <v>931100</v>
      </c>
      <c r="AY62" s="15">
        <v>0</v>
      </c>
      <c r="AZ62" s="15">
        <v>-931100</v>
      </c>
      <c r="BA62" s="54">
        <v>0</v>
      </c>
      <c r="BB62" s="15" t="e">
        <f t="shared" ref="BB62:BN62" si="13">SUM(BB63:BB65)</f>
        <v>#REF!</v>
      </c>
      <c r="BC62" s="15">
        <f t="shared" si="13"/>
        <v>0</v>
      </c>
      <c r="BD62" s="15">
        <f t="shared" si="13"/>
        <v>0</v>
      </c>
      <c r="BE62" s="15">
        <f t="shared" si="13"/>
        <v>0</v>
      </c>
      <c r="BF62" s="15">
        <f t="shared" si="13"/>
        <v>0</v>
      </c>
      <c r="BG62" s="15">
        <f t="shared" si="13"/>
        <v>0</v>
      </c>
      <c r="BH62" s="15">
        <f t="shared" si="13"/>
        <v>0</v>
      </c>
      <c r="BI62" s="15">
        <f t="shared" si="13"/>
        <v>0</v>
      </c>
      <c r="BJ62" s="15">
        <f t="shared" si="13"/>
        <v>0</v>
      </c>
      <c r="BK62" s="15">
        <f t="shared" si="13"/>
        <v>0</v>
      </c>
      <c r="BL62" s="15">
        <f t="shared" si="13"/>
        <v>0</v>
      </c>
      <c r="BM62" s="15">
        <f t="shared" si="13"/>
        <v>0</v>
      </c>
      <c r="BN62" s="15">
        <f t="shared" si="13"/>
        <v>0</v>
      </c>
      <c r="BO62" s="21" t="e">
        <f t="shared" si="1"/>
        <v>#REF!</v>
      </c>
    </row>
    <row r="63" spans="1:67" ht="12" customHeight="1" outlineLevel="1" x14ac:dyDescent="0.3">
      <c r="A63" s="56" t="s">
        <v>173</v>
      </c>
      <c r="B63" s="8" t="s">
        <v>174</v>
      </c>
      <c r="C63" s="18" t="s">
        <v>80</v>
      </c>
      <c r="D63" s="12" t="s">
        <v>81</v>
      </c>
      <c r="E63" s="20">
        <v>126100</v>
      </c>
      <c r="F63" s="11">
        <v>126100</v>
      </c>
      <c r="G63" s="11">
        <v>120095</v>
      </c>
      <c r="H63" s="11">
        <v>-6005</v>
      </c>
      <c r="I63" s="33">
        <v>0.95237906423473428</v>
      </c>
      <c r="J63" s="11">
        <v>126100</v>
      </c>
      <c r="K63" s="11">
        <v>122667</v>
      </c>
      <c r="L63" s="11">
        <v>-3433</v>
      </c>
      <c r="M63" s="33">
        <v>0.97277557494052336</v>
      </c>
      <c r="N63" s="11">
        <v>126100</v>
      </c>
      <c r="O63" s="11">
        <v>729104</v>
      </c>
      <c r="P63" s="11">
        <v>603004</v>
      </c>
      <c r="Q63" s="33">
        <v>5.7819508326724822</v>
      </c>
      <c r="R63" s="11">
        <v>126100</v>
      </c>
      <c r="S63" s="39">
        <v>517625</v>
      </c>
      <c r="T63" s="11">
        <v>391525</v>
      </c>
      <c r="U63" s="33">
        <v>4.104877081681205</v>
      </c>
      <c r="V63" s="11">
        <v>126100</v>
      </c>
      <c r="W63" s="34">
        <v>272714.28999999998</v>
      </c>
      <c r="X63" s="11">
        <v>146614.28999999998</v>
      </c>
      <c r="Y63" s="33">
        <v>2.1626827121332273</v>
      </c>
      <c r="Z63" s="11">
        <v>126100</v>
      </c>
      <c r="AA63" s="34"/>
      <c r="AB63" s="11">
        <v>-126100</v>
      </c>
      <c r="AC63" s="33">
        <v>0</v>
      </c>
      <c r="AD63" s="11">
        <v>126100</v>
      </c>
      <c r="AE63" s="34">
        <v>122667</v>
      </c>
      <c r="AF63" s="11">
        <v>-3433</v>
      </c>
      <c r="AG63" s="33">
        <v>0.97277557494052336</v>
      </c>
      <c r="AH63" s="11">
        <v>126100</v>
      </c>
      <c r="AI63" s="11">
        <v>0</v>
      </c>
      <c r="AJ63" s="11">
        <v>-126100</v>
      </c>
      <c r="AK63" s="33">
        <v>0</v>
      </c>
      <c r="AL63" s="11">
        <v>-126100</v>
      </c>
      <c r="AM63" s="11"/>
      <c r="AN63" s="11">
        <v>126100</v>
      </c>
      <c r="AO63" s="33">
        <v>0</v>
      </c>
      <c r="AP63" s="11">
        <v>126100</v>
      </c>
      <c r="AQ63" s="11"/>
      <c r="AR63" s="11">
        <v>-126100</v>
      </c>
      <c r="AS63" s="33">
        <v>0</v>
      </c>
      <c r="AT63" s="11">
        <v>-126100</v>
      </c>
      <c r="AU63" s="11"/>
      <c r="AV63" s="11">
        <v>126100</v>
      </c>
      <c r="AW63" s="33">
        <v>0</v>
      </c>
      <c r="AX63" s="11">
        <v>126100</v>
      </c>
      <c r="AY63" s="11"/>
      <c r="AZ63" s="11">
        <v>-126100</v>
      </c>
      <c r="BA63" s="33">
        <v>0</v>
      </c>
      <c r="BB63" s="11" t="e">
        <f>+#REF!</f>
        <v>#REF!</v>
      </c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21" t="e">
        <f t="shared" si="1"/>
        <v>#REF!</v>
      </c>
    </row>
    <row r="64" spans="1:67" ht="12" customHeight="1" outlineLevel="1" x14ac:dyDescent="0.3">
      <c r="A64" s="23" t="s">
        <v>175</v>
      </c>
      <c r="B64" s="8" t="s">
        <v>176</v>
      </c>
      <c r="C64" s="18" t="s">
        <v>87</v>
      </c>
      <c r="D64" s="12" t="s">
        <v>81</v>
      </c>
      <c r="E64" s="20">
        <v>166666.66666666666</v>
      </c>
      <c r="F64" s="11">
        <v>166666.66666666666</v>
      </c>
      <c r="G64" s="11">
        <v>6005</v>
      </c>
      <c r="H64" s="11">
        <v>-160661.66666666666</v>
      </c>
      <c r="I64" s="33">
        <v>3.603E-2</v>
      </c>
      <c r="J64" s="11">
        <v>166666.66666666666</v>
      </c>
      <c r="K64" s="11">
        <v>6133</v>
      </c>
      <c r="L64" s="11">
        <v>-160533.66666666666</v>
      </c>
      <c r="M64" s="33">
        <v>3.6798000000000004E-2</v>
      </c>
      <c r="N64" s="11">
        <v>166666.66666666666</v>
      </c>
      <c r="O64" s="11">
        <v>951596</v>
      </c>
      <c r="P64" s="11">
        <v>784929.33333333337</v>
      </c>
      <c r="Q64" s="33">
        <v>5.7095760000000002</v>
      </c>
      <c r="R64" s="11">
        <v>166666.66666666666</v>
      </c>
      <c r="S64" s="39"/>
      <c r="T64" s="11">
        <v>-166666.66666666666</v>
      </c>
      <c r="U64" s="33">
        <v>0</v>
      </c>
      <c r="V64" s="11">
        <v>166666.66666666666</v>
      </c>
      <c r="W64" s="34"/>
      <c r="X64" s="11">
        <v>-166666.66666666666</v>
      </c>
      <c r="Y64" s="33">
        <v>0</v>
      </c>
      <c r="Z64" s="11">
        <v>166666.66666666666</v>
      </c>
      <c r="AA64" s="34"/>
      <c r="AB64" s="11">
        <v>-166666.66666666666</v>
      </c>
      <c r="AC64" s="33">
        <v>0</v>
      </c>
      <c r="AD64" s="11">
        <v>166666.66666666666</v>
      </c>
      <c r="AE64" s="34"/>
      <c r="AF64" s="11">
        <v>-166666.66666666666</v>
      </c>
      <c r="AG64" s="33">
        <v>0</v>
      </c>
      <c r="AH64" s="11">
        <v>166666.66666666666</v>
      </c>
      <c r="AI64" s="11">
        <v>0</v>
      </c>
      <c r="AJ64" s="11">
        <v>-166666.66666666666</v>
      </c>
      <c r="AK64" s="33">
        <v>0</v>
      </c>
      <c r="AL64" s="11">
        <v>-166666.66666666666</v>
      </c>
      <c r="AM64" s="11"/>
      <c r="AN64" s="11">
        <v>166666.66666666666</v>
      </c>
      <c r="AO64" s="33">
        <v>0</v>
      </c>
      <c r="AP64" s="11">
        <v>166666.66666666666</v>
      </c>
      <c r="AQ64" s="11"/>
      <c r="AR64" s="11">
        <v>-166666.66666666666</v>
      </c>
      <c r="AS64" s="33">
        <v>0</v>
      </c>
      <c r="AT64" s="11">
        <v>-166666.66666666666</v>
      </c>
      <c r="AU64" s="11"/>
      <c r="AV64" s="11">
        <v>166666.66666666666</v>
      </c>
      <c r="AW64" s="33">
        <v>0</v>
      </c>
      <c r="AX64" s="11">
        <v>166666.66666666666</v>
      </c>
      <c r="AY64" s="11"/>
      <c r="AZ64" s="11">
        <v>-166666.66666666666</v>
      </c>
      <c r="BA64" s="33">
        <v>0</v>
      </c>
      <c r="BB64" s="11" t="e">
        <f>+#REF!</f>
        <v>#REF!</v>
      </c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21" t="e">
        <f t="shared" si="1"/>
        <v>#REF!</v>
      </c>
    </row>
    <row r="65" spans="1:67" ht="27" customHeight="1" outlineLevel="1" x14ac:dyDescent="0.3">
      <c r="A65" s="56" t="s">
        <v>177</v>
      </c>
      <c r="B65" s="8" t="s">
        <v>178</v>
      </c>
      <c r="C65" s="19" t="s">
        <v>202</v>
      </c>
      <c r="D65" s="12" t="s">
        <v>84</v>
      </c>
      <c r="E65" s="20">
        <v>708333.33333333337</v>
      </c>
      <c r="F65" s="11">
        <v>708333.33333333337</v>
      </c>
      <c r="G65" s="11">
        <v>1700000</v>
      </c>
      <c r="H65" s="11">
        <v>991666.66666666663</v>
      </c>
      <c r="I65" s="33">
        <v>2.4</v>
      </c>
      <c r="J65" s="11">
        <v>708333.33333333337</v>
      </c>
      <c r="K65" s="11">
        <v>1700000</v>
      </c>
      <c r="L65" s="11">
        <v>991666.66666666663</v>
      </c>
      <c r="M65" s="33">
        <v>2.4</v>
      </c>
      <c r="N65" s="11">
        <v>708333.33333333337</v>
      </c>
      <c r="O65" s="11">
        <v>1700000</v>
      </c>
      <c r="P65" s="11">
        <v>991666.66666666663</v>
      </c>
      <c r="Q65" s="33">
        <v>2.4</v>
      </c>
      <c r="R65" s="11">
        <v>708333.33333333337</v>
      </c>
      <c r="S65" s="39">
        <v>0</v>
      </c>
      <c r="T65" s="11">
        <v>-708333.33333333337</v>
      </c>
      <c r="U65" s="33">
        <v>0</v>
      </c>
      <c r="V65" s="11">
        <v>708333.33333333337</v>
      </c>
      <c r="W65" s="34">
        <v>3400000</v>
      </c>
      <c r="X65" s="11">
        <v>2691666.6666666665</v>
      </c>
      <c r="Y65" s="33">
        <v>4.8</v>
      </c>
      <c r="Z65" s="11">
        <v>708333.33333333337</v>
      </c>
      <c r="AA65" s="34"/>
      <c r="AB65" s="11">
        <v>-708333.33333333337</v>
      </c>
      <c r="AC65" s="33">
        <v>0</v>
      </c>
      <c r="AD65" s="11">
        <v>708333.33333333337</v>
      </c>
      <c r="AE65" s="34"/>
      <c r="AF65" s="11">
        <v>-708333.33333333337</v>
      </c>
      <c r="AG65" s="33">
        <v>0</v>
      </c>
      <c r="AH65" s="11">
        <v>708333.33333333337</v>
      </c>
      <c r="AI65" s="11">
        <v>70000</v>
      </c>
      <c r="AJ65" s="11">
        <v>-638333.33333333337</v>
      </c>
      <c r="AK65" s="33">
        <v>9.8823529411764699E-2</v>
      </c>
      <c r="AL65" s="11">
        <v>-638333.33333333337</v>
      </c>
      <c r="AM65" s="11"/>
      <c r="AN65" s="11">
        <v>638333.33333333337</v>
      </c>
      <c r="AO65" s="33">
        <v>0</v>
      </c>
      <c r="AP65" s="11">
        <v>638333.33333333337</v>
      </c>
      <c r="AQ65" s="11"/>
      <c r="AR65" s="11">
        <v>-638333.33333333337</v>
      </c>
      <c r="AS65" s="33">
        <v>0</v>
      </c>
      <c r="AT65" s="11">
        <v>-638333.33333333337</v>
      </c>
      <c r="AU65" s="11"/>
      <c r="AV65" s="11">
        <v>638333.33333333337</v>
      </c>
      <c r="AW65" s="33">
        <v>0</v>
      </c>
      <c r="AX65" s="11">
        <v>638333.33333333337</v>
      </c>
      <c r="AY65" s="11"/>
      <c r="AZ65" s="11">
        <v>-638333.33333333337</v>
      </c>
      <c r="BA65" s="33">
        <v>0</v>
      </c>
      <c r="BB65" s="11" t="e">
        <f>+#REF!</f>
        <v>#REF!</v>
      </c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21" t="e">
        <f t="shared" si="1"/>
        <v>#REF!</v>
      </c>
    </row>
    <row r="66" spans="1:67" ht="12" customHeight="1" x14ac:dyDescent="0.3">
      <c r="A66" s="23"/>
      <c r="B66" s="14">
        <v>8</v>
      </c>
      <c r="C66" s="16" t="s">
        <v>88</v>
      </c>
      <c r="D66" s="17"/>
      <c r="E66" s="15">
        <v>253803.76733333332</v>
      </c>
      <c r="F66" s="15">
        <v>253803.76733333332</v>
      </c>
      <c r="G66" s="15">
        <v>180244</v>
      </c>
      <c r="H66" s="15">
        <v>-73559.767333333322</v>
      </c>
      <c r="I66" s="54">
        <v>0.71017070350762934</v>
      </c>
      <c r="J66" s="15">
        <v>253803.76733333332</v>
      </c>
      <c r="K66" s="15">
        <v>613672</v>
      </c>
      <c r="L66" s="15">
        <v>0</v>
      </c>
      <c r="M66" s="54">
        <v>2.4178994915943606</v>
      </c>
      <c r="N66" s="15">
        <v>87137.100666666665</v>
      </c>
      <c r="O66" s="15">
        <v>59161</v>
      </c>
      <c r="P66" s="15">
        <v>0</v>
      </c>
      <c r="Q66" s="54">
        <v>0.67894157078181727</v>
      </c>
      <c r="R66" s="15">
        <v>87137.100666666665</v>
      </c>
      <c r="S66" s="15">
        <v>442220</v>
      </c>
      <c r="T66" s="15">
        <v>0</v>
      </c>
      <c r="U66" s="65">
        <v>5.0749909810708953</v>
      </c>
      <c r="V66" s="15">
        <v>87137.100666666665</v>
      </c>
      <c r="W66" s="55">
        <v>847748.7</v>
      </c>
      <c r="X66" s="15">
        <v>0</v>
      </c>
      <c r="Y66" s="54">
        <v>9.7289064418492508</v>
      </c>
      <c r="Z66" s="15">
        <v>87137.100666666665</v>
      </c>
      <c r="AA66" s="55">
        <v>519821.95999999996</v>
      </c>
      <c r="AB66" s="15">
        <v>0</v>
      </c>
      <c r="AC66" s="54">
        <v>5.9655641055641881</v>
      </c>
      <c r="AD66" s="15">
        <v>87137.100666666665</v>
      </c>
      <c r="AE66" s="55">
        <v>345093.83999999997</v>
      </c>
      <c r="AF66" s="15">
        <v>0</v>
      </c>
      <c r="AG66" s="54">
        <v>3.9603548587199184</v>
      </c>
      <c r="AH66" s="15">
        <v>87137.100666666665</v>
      </c>
      <c r="AI66" s="15">
        <v>260557.36</v>
      </c>
      <c r="AJ66" s="15">
        <v>0</v>
      </c>
      <c r="AK66" s="54">
        <v>2.990200018207323</v>
      </c>
      <c r="AL66" s="15">
        <v>0</v>
      </c>
      <c r="AM66" s="15">
        <v>0</v>
      </c>
      <c r="AN66" s="15">
        <v>0</v>
      </c>
      <c r="AO66" s="54" t="s">
        <v>150</v>
      </c>
      <c r="AP66" s="15">
        <v>0</v>
      </c>
      <c r="AQ66" s="15">
        <v>0</v>
      </c>
      <c r="AR66" s="15">
        <v>0</v>
      </c>
      <c r="AS66" s="54" t="s">
        <v>150</v>
      </c>
      <c r="AT66" s="15">
        <v>0</v>
      </c>
      <c r="AU66" s="15">
        <v>0</v>
      </c>
      <c r="AV66" s="15">
        <v>0</v>
      </c>
      <c r="AW66" s="54" t="s">
        <v>150</v>
      </c>
      <c r="AX66" s="15">
        <v>0</v>
      </c>
      <c r="AY66" s="15">
        <v>0</v>
      </c>
      <c r="AZ66" s="15">
        <v>0</v>
      </c>
      <c r="BA66" s="54" t="s">
        <v>150</v>
      </c>
      <c r="BB66" s="15" t="e">
        <f t="shared" ref="BB66:BN66" si="14">SUM(BB67:BB72)</f>
        <v>#REF!</v>
      </c>
      <c r="BC66" s="15">
        <f t="shared" si="14"/>
        <v>0</v>
      </c>
      <c r="BD66" s="15">
        <f t="shared" si="14"/>
        <v>0</v>
      </c>
      <c r="BE66" s="15">
        <f t="shared" si="14"/>
        <v>0</v>
      </c>
      <c r="BF66" s="15">
        <f t="shared" si="14"/>
        <v>0</v>
      </c>
      <c r="BG66" s="15">
        <f t="shared" si="14"/>
        <v>0</v>
      </c>
      <c r="BH66" s="15">
        <f t="shared" si="14"/>
        <v>0</v>
      </c>
      <c r="BI66" s="15">
        <f t="shared" si="14"/>
        <v>0</v>
      </c>
      <c r="BJ66" s="15">
        <f t="shared" si="14"/>
        <v>0</v>
      </c>
      <c r="BK66" s="15">
        <f t="shared" si="14"/>
        <v>0</v>
      </c>
      <c r="BL66" s="15">
        <f t="shared" si="14"/>
        <v>0</v>
      </c>
      <c r="BM66" s="15">
        <f t="shared" si="14"/>
        <v>0</v>
      </c>
      <c r="BN66" s="15">
        <f t="shared" si="14"/>
        <v>0</v>
      </c>
      <c r="BO66" s="21" t="e">
        <f t="shared" si="1"/>
        <v>#REF!</v>
      </c>
    </row>
    <row r="67" spans="1:67" ht="12" customHeight="1" outlineLevel="1" x14ac:dyDescent="0.3">
      <c r="A67" s="56" t="s">
        <v>179</v>
      </c>
      <c r="B67" s="8" t="s">
        <v>180</v>
      </c>
      <c r="C67" s="301" t="s">
        <v>90</v>
      </c>
      <c r="D67" s="12" t="s">
        <v>181</v>
      </c>
      <c r="E67" s="11">
        <v>5154.8</v>
      </c>
      <c r="F67" s="11">
        <v>5154.8</v>
      </c>
      <c r="G67" s="11">
        <v>54209</v>
      </c>
      <c r="H67" s="11">
        <v>49054.2</v>
      </c>
      <c r="I67" s="33">
        <v>10.516217894001707</v>
      </c>
      <c r="J67" s="11">
        <v>5154.8</v>
      </c>
      <c r="K67" s="11">
        <v>54336</v>
      </c>
      <c r="L67" s="11"/>
      <c r="M67" s="33">
        <v>10.540855125320089</v>
      </c>
      <c r="N67" s="11">
        <v>5154.8</v>
      </c>
      <c r="O67" s="11">
        <v>58669</v>
      </c>
      <c r="P67" s="11"/>
      <c r="Q67" s="33">
        <v>11.381430899355939</v>
      </c>
      <c r="R67" s="11">
        <v>5154.8</v>
      </c>
      <c r="S67" s="39">
        <v>168536</v>
      </c>
      <c r="T67" s="11"/>
      <c r="U67" s="33">
        <v>32.694963917125783</v>
      </c>
      <c r="V67" s="11">
        <v>5154.8</v>
      </c>
      <c r="W67" s="34">
        <v>43264</v>
      </c>
      <c r="X67" s="11"/>
      <c r="Y67" s="33">
        <v>8.3929541398308363</v>
      </c>
      <c r="Z67" s="11">
        <v>5154.8</v>
      </c>
      <c r="AA67" s="34">
        <v>59903.79</v>
      </c>
      <c r="AB67" s="11"/>
      <c r="AC67" s="33"/>
      <c r="AD67" s="11">
        <v>5154.8</v>
      </c>
      <c r="AE67" s="34">
        <v>43780.74</v>
      </c>
      <c r="AF67" s="11"/>
      <c r="AG67" s="33"/>
      <c r="AH67" s="11">
        <v>5154.8</v>
      </c>
      <c r="AI67" s="11">
        <v>0</v>
      </c>
      <c r="AJ67" s="11"/>
      <c r="AK67" s="33"/>
      <c r="AL67" s="11"/>
      <c r="AM67" s="11"/>
      <c r="AN67" s="11"/>
      <c r="AO67" s="33"/>
      <c r="AP67" s="11"/>
      <c r="AQ67" s="11"/>
      <c r="AR67" s="11"/>
      <c r="AS67" s="33"/>
      <c r="AT67" s="11"/>
      <c r="AU67" s="11"/>
      <c r="AV67" s="11"/>
      <c r="AW67" s="33"/>
      <c r="AX67" s="11"/>
      <c r="AY67" s="11"/>
      <c r="AZ67" s="11"/>
      <c r="BA67" s="33"/>
      <c r="BB67" s="11" t="e">
        <f>+#REF!</f>
        <v>#REF!</v>
      </c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21" t="e">
        <f t="shared" si="1"/>
        <v>#REF!</v>
      </c>
    </row>
    <row r="68" spans="1:67" ht="12" customHeight="1" outlineLevel="1" x14ac:dyDescent="0.3">
      <c r="A68" s="23" t="s">
        <v>182</v>
      </c>
      <c r="B68" s="8" t="s">
        <v>183</v>
      </c>
      <c r="C68" s="302"/>
      <c r="D68" s="12" t="s">
        <v>92</v>
      </c>
      <c r="E68" s="11">
        <v>41014.85</v>
      </c>
      <c r="F68" s="11">
        <v>41014.85</v>
      </c>
      <c r="G68" s="11">
        <v>0</v>
      </c>
      <c r="H68" s="11">
        <v>-41014.85</v>
      </c>
      <c r="I68" s="33">
        <v>0</v>
      </c>
      <c r="J68" s="11">
        <v>41014.85</v>
      </c>
      <c r="K68" s="11">
        <v>0</v>
      </c>
      <c r="L68" s="11"/>
      <c r="M68" s="33">
        <v>0</v>
      </c>
      <c r="N68" s="11">
        <v>41014.85</v>
      </c>
      <c r="O68" s="11">
        <v>0</v>
      </c>
      <c r="P68" s="11"/>
      <c r="Q68" s="33">
        <v>0</v>
      </c>
      <c r="R68" s="11">
        <v>41014.85</v>
      </c>
      <c r="S68" s="39">
        <v>0</v>
      </c>
      <c r="T68" s="11"/>
      <c r="U68" s="33"/>
      <c r="V68" s="11">
        <v>41014.85</v>
      </c>
      <c r="W68" s="34"/>
      <c r="X68" s="11"/>
      <c r="Y68" s="33"/>
      <c r="Z68" s="11">
        <v>41014.85</v>
      </c>
      <c r="AA68" s="34"/>
      <c r="AB68" s="11"/>
      <c r="AC68" s="33"/>
      <c r="AD68" s="11">
        <v>41014.85</v>
      </c>
      <c r="AE68" s="34"/>
      <c r="AF68" s="11"/>
      <c r="AG68" s="33"/>
      <c r="AH68" s="11">
        <v>41014.85</v>
      </c>
      <c r="AI68" s="11">
        <v>0</v>
      </c>
      <c r="AJ68" s="11"/>
      <c r="AK68" s="33"/>
      <c r="AL68" s="11"/>
      <c r="AM68" s="11"/>
      <c r="AN68" s="11"/>
      <c r="AO68" s="33"/>
      <c r="AP68" s="11"/>
      <c r="AQ68" s="11"/>
      <c r="AR68" s="11"/>
      <c r="AS68" s="33"/>
      <c r="AT68" s="11"/>
      <c r="AU68" s="11"/>
      <c r="AV68" s="11"/>
      <c r="AW68" s="33"/>
      <c r="AX68" s="11"/>
      <c r="AY68" s="11"/>
      <c r="AZ68" s="11"/>
      <c r="BA68" s="33"/>
      <c r="BB68" s="11" t="e">
        <f>+#REF!</f>
        <v>#REF!</v>
      </c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21" t="e">
        <f t="shared" si="1"/>
        <v>#REF!</v>
      </c>
    </row>
    <row r="69" spans="1:67" ht="12" customHeight="1" outlineLevel="1" x14ac:dyDescent="0.3">
      <c r="A69" s="56" t="s">
        <v>184</v>
      </c>
      <c r="B69" s="8" t="s">
        <v>185</v>
      </c>
      <c r="C69" s="302"/>
      <c r="D69" s="12" t="s">
        <v>94</v>
      </c>
      <c r="E69" s="11">
        <v>10967.450666666666</v>
      </c>
      <c r="F69" s="11">
        <v>10967.450666666666</v>
      </c>
      <c r="G69" s="11">
        <v>0</v>
      </c>
      <c r="H69" s="11">
        <v>-10967.450666666666</v>
      </c>
      <c r="I69" s="33">
        <v>0</v>
      </c>
      <c r="J69" s="11">
        <v>10967.450666666666</v>
      </c>
      <c r="K69" s="11">
        <v>100000</v>
      </c>
      <c r="L69" s="11"/>
      <c r="M69" s="33">
        <v>9.1178892013555757</v>
      </c>
      <c r="N69" s="11">
        <v>10967.450666666666</v>
      </c>
      <c r="O69" s="11">
        <v>0</v>
      </c>
      <c r="P69" s="11"/>
      <c r="Q69" s="33">
        <v>0</v>
      </c>
      <c r="R69" s="11">
        <v>10967.450666666666</v>
      </c>
      <c r="S69" s="39">
        <v>0</v>
      </c>
      <c r="T69" s="11"/>
      <c r="U69" s="33"/>
      <c r="V69" s="11">
        <v>10967.450666666666</v>
      </c>
      <c r="W69" s="34">
        <v>80000</v>
      </c>
      <c r="X69" s="11"/>
      <c r="Y69" s="33"/>
      <c r="Z69" s="11">
        <v>10967.450666666666</v>
      </c>
      <c r="AA69" s="34"/>
      <c r="AB69" s="11"/>
      <c r="AC69" s="33"/>
      <c r="AD69" s="11">
        <v>10967.450666666666</v>
      </c>
      <c r="AE69" s="34"/>
      <c r="AF69" s="11"/>
      <c r="AG69" s="33"/>
      <c r="AH69" s="11">
        <v>10967.450666666666</v>
      </c>
      <c r="AI69" s="11">
        <v>0</v>
      </c>
      <c r="AJ69" s="11"/>
      <c r="AK69" s="33"/>
      <c r="AL69" s="11"/>
      <c r="AM69" s="11"/>
      <c r="AN69" s="11"/>
      <c r="AO69" s="33"/>
      <c r="AP69" s="11"/>
      <c r="AQ69" s="11"/>
      <c r="AR69" s="11"/>
      <c r="AS69" s="33"/>
      <c r="AT69" s="11"/>
      <c r="AU69" s="11"/>
      <c r="AV69" s="11"/>
      <c r="AW69" s="33"/>
      <c r="AX69" s="11"/>
      <c r="AY69" s="11"/>
      <c r="AZ69" s="11"/>
      <c r="BA69" s="33"/>
      <c r="BB69" s="11" t="e">
        <f>+#REF!</f>
        <v>#REF!</v>
      </c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21" t="e">
        <f t="shared" si="1"/>
        <v>#REF!</v>
      </c>
    </row>
    <row r="70" spans="1:67" ht="12" customHeight="1" outlineLevel="1" x14ac:dyDescent="0.3">
      <c r="A70" s="56" t="s">
        <v>186</v>
      </c>
      <c r="B70" s="8" t="s">
        <v>187</v>
      </c>
      <c r="C70" s="303"/>
      <c r="D70" s="12" t="s">
        <v>188</v>
      </c>
      <c r="E70" s="11">
        <v>30000</v>
      </c>
      <c r="F70" s="11">
        <v>30000</v>
      </c>
      <c r="G70" s="11">
        <v>0</v>
      </c>
      <c r="H70" s="11">
        <v>-30000</v>
      </c>
      <c r="I70" s="33">
        <v>0</v>
      </c>
      <c r="J70" s="11">
        <v>30000</v>
      </c>
      <c r="K70" s="11">
        <v>0</v>
      </c>
      <c r="L70" s="11"/>
      <c r="M70" s="33">
        <v>0</v>
      </c>
      <c r="N70" s="11">
        <v>30000</v>
      </c>
      <c r="O70" s="11">
        <v>0</v>
      </c>
      <c r="P70" s="11"/>
      <c r="Q70" s="33">
        <v>0</v>
      </c>
      <c r="R70" s="11">
        <v>30000</v>
      </c>
      <c r="S70" s="39">
        <v>0</v>
      </c>
      <c r="T70" s="11"/>
      <c r="U70" s="33"/>
      <c r="V70" s="11">
        <v>30000</v>
      </c>
      <c r="W70" s="34"/>
      <c r="X70" s="11"/>
      <c r="Y70" s="33"/>
      <c r="Z70" s="11">
        <v>30000</v>
      </c>
      <c r="AA70" s="34"/>
      <c r="AB70" s="11"/>
      <c r="AC70" s="33"/>
      <c r="AD70" s="11">
        <v>30000</v>
      </c>
      <c r="AE70" s="34"/>
      <c r="AF70" s="11"/>
      <c r="AG70" s="33"/>
      <c r="AH70" s="11">
        <v>30000</v>
      </c>
      <c r="AI70" s="11">
        <v>0</v>
      </c>
      <c r="AJ70" s="11"/>
      <c r="AK70" s="33"/>
      <c r="AL70" s="11"/>
      <c r="AM70" s="11"/>
      <c r="AN70" s="11"/>
      <c r="AO70" s="33"/>
      <c r="AP70" s="11"/>
      <c r="AQ70" s="11"/>
      <c r="AR70" s="11"/>
      <c r="AS70" s="33"/>
      <c r="AT70" s="11"/>
      <c r="AU70" s="11"/>
      <c r="AV70" s="11"/>
      <c r="AW70" s="33"/>
      <c r="AX70" s="11"/>
      <c r="AY70" s="11"/>
      <c r="AZ70" s="11"/>
      <c r="BA70" s="33"/>
      <c r="BB70" s="11" t="e">
        <f>+#REF!</f>
        <v>#REF!</v>
      </c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21" t="e">
        <f t="shared" si="1"/>
        <v>#REF!</v>
      </c>
    </row>
    <row r="71" spans="1:67" ht="12" customHeight="1" outlineLevel="1" x14ac:dyDescent="0.3">
      <c r="A71" s="56" t="s">
        <v>189</v>
      </c>
      <c r="B71" s="8" t="s">
        <v>190</v>
      </c>
      <c r="C71" s="18" t="s">
        <v>97</v>
      </c>
      <c r="D71" s="12" t="s">
        <v>98</v>
      </c>
      <c r="E71" s="11">
        <v>166666.66666666666</v>
      </c>
      <c r="F71" s="11">
        <v>166666.66666666666</v>
      </c>
      <c r="G71" s="11">
        <v>126035</v>
      </c>
      <c r="H71" s="11">
        <v>-40631.666666666657</v>
      </c>
      <c r="I71" s="33">
        <v>0.75621000000000005</v>
      </c>
      <c r="J71" s="11">
        <v>166666.66666666666</v>
      </c>
      <c r="K71" s="11">
        <v>459336</v>
      </c>
      <c r="L71" s="11"/>
      <c r="M71" s="33">
        <v>2.7560160000000002</v>
      </c>
      <c r="N71" s="11">
        <v>166666.66666666666</v>
      </c>
      <c r="O71" s="11">
        <v>492</v>
      </c>
      <c r="P71" s="11"/>
      <c r="Q71" s="33">
        <v>2.9520000000000002E-3</v>
      </c>
      <c r="R71" s="11">
        <v>166666.66666666666</v>
      </c>
      <c r="S71" s="39">
        <v>273684</v>
      </c>
      <c r="T71" s="11"/>
      <c r="U71" s="33"/>
      <c r="V71" s="11">
        <v>166666.66666666666</v>
      </c>
      <c r="W71" s="34">
        <v>724484.7</v>
      </c>
      <c r="X71" s="11"/>
      <c r="Y71" s="33"/>
      <c r="Z71" s="11">
        <v>166666.66666666666</v>
      </c>
      <c r="AA71" s="34">
        <v>459918.17</v>
      </c>
      <c r="AB71" s="11"/>
      <c r="AC71" s="33"/>
      <c r="AD71" s="11">
        <v>166666.66666666666</v>
      </c>
      <c r="AE71" s="34">
        <v>301313.09999999998</v>
      </c>
      <c r="AF71" s="11"/>
      <c r="AG71" s="33"/>
      <c r="AH71" s="11">
        <v>166666.66666666666</v>
      </c>
      <c r="AI71" s="11">
        <v>260557.36</v>
      </c>
      <c r="AJ71" s="11"/>
      <c r="AK71" s="33"/>
      <c r="AL71" s="11"/>
      <c r="AM71" s="11"/>
      <c r="AN71" s="11"/>
      <c r="AO71" s="33"/>
      <c r="AP71" s="11"/>
      <c r="AQ71" s="11"/>
      <c r="AR71" s="11"/>
      <c r="AS71" s="33"/>
      <c r="AT71" s="11"/>
      <c r="AU71" s="11"/>
      <c r="AV71" s="11"/>
      <c r="AW71" s="33"/>
      <c r="AX71" s="11"/>
      <c r="AY71" s="11"/>
      <c r="AZ71" s="11"/>
      <c r="BA71" s="33"/>
      <c r="BB71" s="11" t="e">
        <f>+#REF!</f>
        <v>#REF!</v>
      </c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21" t="e">
        <f t="shared" si="1"/>
        <v>#REF!</v>
      </c>
    </row>
    <row r="72" spans="1:67" ht="27" customHeight="1" outlineLevel="1" x14ac:dyDescent="0.3">
      <c r="A72" s="56" t="s">
        <v>191</v>
      </c>
      <c r="B72" s="8" t="s">
        <v>192</v>
      </c>
      <c r="C72" s="66" t="s">
        <v>88</v>
      </c>
      <c r="D72" s="12" t="s">
        <v>140</v>
      </c>
      <c r="E72" s="11"/>
      <c r="F72" s="11"/>
      <c r="G72" s="11"/>
      <c r="H72" s="11"/>
      <c r="I72" s="33"/>
      <c r="J72" s="11"/>
      <c r="K72" s="11"/>
      <c r="L72" s="11"/>
      <c r="M72" s="33"/>
      <c r="N72" s="11"/>
      <c r="O72" s="11"/>
      <c r="P72" s="11"/>
      <c r="Q72" s="33"/>
      <c r="R72" s="11"/>
      <c r="S72" s="39"/>
      <c r="T72" s="11"/>
      <c r="U72" s="33"/>
      <c r="V72" s="11"/>
      <c r="W72" s="34"/>
      <c r="X72" s="11"/>
      <c r="Y72" s="33"/>
      <c r="Z72" s="11"/>
      <c r="AA72" s="34"/>
      <c r="AB72" s="11"/>
      <c r="AC72" s="33"/>
      <c r="AD72" s="11"/>
      <c r="AE72" s="34"/>
      <c r="AF72" s="11"/>
      <c r="AG72" s="33"/>
      <c r="AH72" s="11"/>
      <c r="AI72" s="11"/>
      <c r="AJ72" s="11"/>
      <c r="AK72" s="33"/>
      <c r="AL72" s="11"/>
      <c r="AM72" s="11"/>
      <c r="AN72" s="11"/>
      <c r="AO72" s="33"/>
      <c r="AP72" s="11"/>
      <c r="AQ72" s="11"/>
      <c r="AR72" s="11"/>
      <c r="AS72" s="33"/>
      <c r="AT72" s="11"/>
      <c r="AU72" s="11"/>
      <c r="AV72" s="11"/>
      <c r="AW72" s="33"/>
      <c r="AX72" s="11"/>
      <c r="AY72" s="11"/>
      <c r="AZ72" s="11"/>
      <c r="BA72" s="33"/>
      <c r="BB72" s="11" t="e">
        <f>+#REF!</f>
        <v>#REF!</v>
      </c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21" t="e">
        <f t="shared" si="1"/>
        <v>#REF!</v>
      </c>
    </row>
    <row r="73" spans="1:67" ht="12" customHeight="1" x14ac:dyDescent="0.3">
      <c r="A73" s="23"/>
      <c r="B73" s="67">
        <v>9</v>
      </c>
      <c r="C73" s="68" t="s">
        <v>99</v>
      </c>
      <c r="D73" s="69"/>
      <c r="E73" s="70"/>
      <c r="F73" s="70">
        <v>-1831101.7839000002</v>
      </c>
      <c r="G73" s="70">
        <v>-12290450</v>
      </c>
      <c r="H73" s="70">
        <v>-8618694.882766664</v>
      </c>
      <c r="I73" s="71">
        <v>6.712051786560437</v>
      </c>
      <c r="J73" s="70">
        <v>-1831101.7839000002</v>
      </c>
      <c r="K73" s="70">
        <v>2299505</v>
      </c>
      <c r="L73" s="70">
        <v>3918198.3499000026</v>
      </c>
      <c r="M73" s="71">
        <v>-1.2558040302393043</v>
      </c>
      <c r="N73" s="70">
        <v>-1664435.117233336</v>
      </c>
      <c r="O73" s="70">
        <v>17208531</v>
      </c>
      <c r="P73" s="70">
        <v>18872966.117233336</v>
      </c>
      <c r="Q73" s="71">
        <v>-10.338961742530664</v>
      </c>
      <c r="R73" s="70">
        <v>5203239.8827666659</v>
      </c>
      <c r="S73" s="70">
        <v>12586101.120099999</v>
      </c>
      <c r="T73" s="70">
        <v>7382861.2373333331</v>
      </c>
      <c r="U73" s="71">
        <v>2.4188969572180707</v>
      </c>
      <c r="V73" s="70">
        <v>-1664435.117233336</v>
      </c>
      <c r="W73" s="70">
        <v>12252911.140000001</v>
      </c>
      <c r="X73" s="70">
        <v>13917346.257233337</v>
      </c>
      <c r="Y73" s="71">
        <v>-7.3616033530745755</v>
      </c>
      <c r="Z73" s="70">
        <v>-1664435.117233336</v>
      </c>
      <c r="AA73" s="70">
        <v>-7868111.9600000009</v>
      </c>
      <c r="AB73" s="70">
        <v>-6203676.8427666649</v>
      </c>
      <c r="AC73" s="71">
        <v>4.7271965596824019</v>
      </c>
      <c r="AD73" s="70">
        <v>-1664435.117233336</v>
      </c>
      <c r="AE73" s="70">
        <v>-8578879.9000000022</v>
      </c>
      <c r="AF73" s="70">
        <v>-6914444.7827666663</v>
      </c>
      <c r="AG73" s="71">
        <v>5.1542290902033008</v>
      </c>
      <c r="AH73" s="70">
        <v>-1664435.117233336</v>
      </c>
      <c r="AI73" s="70">
        <v>-3480125.3499999996</v>
      </c>
      <c r="AJ73" s="70">
        <v>-1815690.2327666637</v>
      </c>
      <c r="AK73" s="71">
        <v>2.0908747442103648</v>
      </c>
      <c r="AL73" s="70">
        <v>-2744613.3067666637</v>
      </c>
      <c r="AM73" s="70"/>
      <c r="AN73" s="70">
        <v>2744613.3067666637</v>
      </c>
      <c r="AO73" s="71">
        <v>0</v>
      </c>
      <c r="AP73" s="70">
        <v>2744613.3067666637</v>
      </c>
      <c r="AQ73" s="70"/>
      <c r="AR73" s="70">
        <v>-2744613.3067666637</v>
      </c>
      <c r="AS73" s="71">
        <v>0</v>
      </c>
      <c r="AT73" s="70">
        <v>-2744613.3067666637</v>
      </c>
      <c r="AU73" s="70"/>
      <c r="AV73" s="70">
        <v>2744613.3067666637</v>
      </c>
      <c r="AW73" s="71">
        <v>0</v>
      </c>
      <c r="AX73" s="70">
        <v>2744613.3067666637</v>
      </c>
      <c r="AY73" s="70"/>
      <c r="AZ73" s="70">
        <v>-2744613.3067666637</v>
      </c>
      <c r="BA73" s="71">
        <v>0</v>
      </c>
      <c r="BB73" s="81" t="e">
        <f t="shared" ref="BB73:BN73" si="15">+BB8-BB27</f>
        <v>#REF!</v>
      </c>
      <c r="BC73" s="81">
        <f t="shared" si="15"/>
        <v>0</v>
      </c>
      <c r="BD73" s="81">
        <f t="shared" si="15"/>
        <v>0</v>
      </c>
      <c r="BE73" s="81">
        <f t="shared" si="15"/>
        <v>0</v>
      </c>
      <c r="BF73" s="81">
        <f t="shared" si="15"/>
        <v>0</v>
      </c>
      <c r="BG73" s="81">
        <f t="shared" si="15"/>
        <v>0</v>
      </c>
      <c r="BH73" s="81">
        <f t="shared" si="15"/>
        <v>0</v>
      </c>
      <c r="BI73" s="81">
        <f t="shared" si="15"/>
        <v>0</v>
      </c>
      <c r="BJ73" s="81">
        <f t="shared" si="15"/>
        <v>0</v>
      </c>
      <c r="BK73" s="81">
        <f t="shared" si="15"/>
        <v>0</v>
      </c>
      <c r="BL73" s="81">
        <f t="shared" si="15"/>
        <v>0</v>
      </c>
      <c r="BM73" s="81">
        <f t="shared" si="15"/>
        <v>0</v>
      </c>
      <c r="BN73" s="81">
        <f t="shared" si="15"/>
        <v>0</v>
      </c>
      <c r="BO73" s="21" t="e">
        <f t="shared" si="1"/>
        <v>#REF!</v>
      </c>
    </row>
    <row r="74" spans="1:67" ht="12" customHeight="1" x14ac:dyDescent="0.25">
      <c r="A74" s="23"/>
      <c r="B74" s="2"/>
      <c r="C74" s="2"/>
      <c r="D74" s="2"/>
      <c r="E74" s="2"/>
      <c r="F74" s="2"/>
      <c r="G74" s="2"/>
      <c r="H74" s="2"/>
      <c r="I74" s="72"/>
      <c r="J74" s="2"/>
      <c r="K74" s="2"/>
      <c r="L74" s="2"/>
      <c r="M74" s="72"/>
      <c r="N74" s="2"/>
      <c r="O74" s="2"/>
      <c r="P74" s="2"/>
      <c r="Q74" s="72"/>
      <c r="R74" s="2"/>
      <c r="S74" s="2"/>
      <c r="T74" s="2"/>
      <c r="U74" s="72"/>
      <c r="V74" s="2"/>
      <c r="W74" s="73"/>
      <c r="X74" s="2"/>
      <c r="Y74" s="72"/>
      <c r="Z74" s="2"/>
      <c r="AA74" s="2"/>
      <c r="AB74" s="2"/>
      <c r="AC74" s="72"/>
      <c r="AD74" s="2"/>
      <c r="AE74" s="2"/>
      <c r="AF74" s="2"/>
      <c r="AG74" s="72"/>
      <c r="AH74" s="2"/>
      <c r="AI74" s="2"/>
      <c r="AJ74" s="2"/>
      <c r="AK74" s="72"/>
      <c r="AL74" s="2"/>
      <c r="AM74" s="2"/>
      <c r="AN74" s="2"/>
      <c r="AO74" s="72"/>
      <c r="AP74" s="2"/>
      <c r="AQ74" s="2"/>
      <c r="AR74" s="2"/>
      <c r="AS74" s="72"/>
      <c r="AT74" s="2"/>
      <c r="AU74" s="2"/>
      <c r="AV74" s="2"/>
      <c r="AW74" s="72"/>
      <c r="AX74" s="2"/>
      <c r="AY74" s="2"/>
      <c r="AZ74" s="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1"/>
    </row>
    <row r="75" spans="1:67" ht="12" customHeight="1" x14ac:dyDescent="0.3">
      <c r="A75" s="74"/>
      <c r="B75" s="75"/>
      <c r="C75" s="75"/>
      <c r="D75" s="75"/>
      <c r="E75" s="75"/>
      <c r="F75" s="75"/>
      <c r="G75" s="75"/>
      <c r="H75" s="75"/>
      <c r="I75" s="76"/>
      <c r="J75" s="75"/>
      <c r="K75" s="75"/>
      <c r="L75" s="75"/>
      <c r="M75" s="76"/>
      <c r="N75" s="75"/>
      <c r="O75" s="75"/>
      <c r="P75" s="75"/>
      <c r="Q75" s="76"/>
      <c r="R75" s="75"/>
      <c r="S75" s="75"/>
      <c r="T75" s="75"/>
      <c r="U75" s="76"/>
      <c r="V75" s="75"/>
      <c r="W75" s="77"/>
      <c r="X75" s="70">
        <v>24890000.469999999</v>
      </c>
      <c r="Y75" s="76"/>
      <c r="Z75" s="75"/>
      <c r="AA75" s="78"/>
      <c r="AB75" s="75"/>
      <c r="AC75" s="76"/>
      <c r="AD75" s="75"/>
      <c r="AE75" s="78"/>
      <c r="AF75" s="75"/>
      <c r="AG75" s="76"/>
      <c r="AH75" s="75"/>
      <c r="AI75" s="75"/>
      <c r="AJ75" s="75"/>
      <c r="AK75" s="76"/>
      <c r="AL75" s="75"/>
      <c r="AM75" s="75"/>
      <c r="AN75" s="75"/>
      <c r="AO75" s="76"/>
      <c r="AP75" s="75"/>
      <c r="AQ75" s="75"/>
      <c r="AR75" s="75"/>
      <c r="AS75" s="76"/>
      <c r="AT75" s="75"/>
      <c r="AU75" s="75"/>
      <c r="AV75" s="75"/>
      <c r="AW75" s="76"/>
      <c r="AX75" s="75"/>
      <c r="AY75" s="75"/>
      <c r="AZ75" s="75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5"/>
    </row>
  </sheetData>
  <mergeCells count="10">
    <mergeCell ref="C28:D28"/>
    <mergeCell ref="C29:C33"/>
    <mergeCell ref="C67:C70"/>
    <mergeCell ref="B1:BA5"/>
    <mergeCell ref="C8:D8"/>
    <mergeCell ref="C9:D9"/>
    <mergeCell ref="C12:D12"/>
    <mergeCell ref="C17:D17"/>
    <mergeCell ref="C20:D20"/>
    <mergeCell ref="C27:D27"/>
  </mergeCells>
  <pageMargins left="0.7" right="0.7" top="0.75" bottom="0.75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EJECUCION 2025 con KVP</vt:lpstr>
      <vt:lpstr>PPTO TOTAL 2026</vt:lpstr>
      <vt:lpstr>PPTO MENSUAL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Suarez</dc:creator>
  <cp:lastModifiedBy>Andrea Escobar</cp:lastModifiedBy>
  <dcterms:created xsi:type="dcterms:W3CDTF">2024-04-23T16:50:51Z</dcterms:created>
  <dcterms:modified xsi:type="dcterms:W3CDTF">2026-03-06T16:20:00Z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0x010100844C0D7F032ED246AFBE8DDBCE86A434</vt:lpwstr>
  </property>
</Properties>
</file>